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unealbanolaziale.sharepoint.com/sites/SERVIZISOCIALIFAMIGLIA/Documenti condivisi/CONDIVISA SERVIZIO FAMIGLIA/Servizio Famiglia/CONDIVISE CON ALESSANDRA/LINEE COMUNALI CONDIVISE/LOCAZIONE 2024/alla regione Rettifica graduatoria/"/>
    </mc:Choice>
  </mc:AlternateContent>
  <xr:revisionPtr revIDLastSave="0" documentId="8_{B7AAD878-6B1A-4E92-944E-F13AF96E4624}" xr6:coauthVersionLast="47" xr6:coauthVersionMax="47" xr10:uidLastSave="{00000000-0000-0000-0000-000000000000}"/>
  <bookViews>
    <workbookView xWindow="-120" yWindow="-120" windowWidth="29040" windowHeight="15720" xr2:uid="{CE18E544-DEA3-4CED-B7CB-7336C9A5FD3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3" i="1"/>
  <c r="E13" i="1" s="1"/>
  <c r="E14" i="1"/>
  <c r="E15" i="1"/>
  <c r="D16" i="1"/>
  <c r="E16" i="1" s="1"/>
  <c r="E17" i="1"/>
  <c r="D18" i="1"/>
  <c r="E18" i="1"/>
  <c r="E19" i="1"/>
  <c r="E20" i="1"/>
  <c r="E21" i="1"/>
  <c r="E22" i="1"/>
  <c r="E23" i="1"/>
  <c r="D24" i="1"/>
  <c r="E24" i="1" s="1"/>
  <c r="E25" i="1"/>
  <c r="D26" i="1"/>
  <c r="E26" i="1"/>
  <c r="E27" i="1"/>
  <c r="E28" i="1"/>
  <c r="E29" i="1"/>
  <c r="E30" i="1"/>
  <c r="E31" i="1"/>
  <c r="D32" i="1"/>
  <c r="E32" i="1" s="1"/>
  <c r="E33" i="1"/>
  <c r="E34" i="1"/>
  <c r="E35" i="1"/>
  <c r="E36" i="1"/>
  <c r="E37" i="1"/>
  <c r="D38" i="1"/>
  <c r="E38" i="1"/>
  <c r="E39" i="1"/>
  <c r="E40" i="1"/>
  <c r="E41" i="1"/>
  <c r="E42" i="1"/>
  <c r="E43" i="1"/>
  <c r="E44" i="1"/>
  <c r="E45" i="1"/>
  <c r="E46" i="1"/>
  <c r="D47" i="1"/>
  <c r="E47" i="1"/>
  <c r="E48" i="1"/>
  <c r="D49" i="1"/>
  <c r="E49" i="1"/>
  <c r="E50" i="1"/>
  <c r="E51" i="1"/>
  <c r="D52" i="1"/>
  <c r="E52" i="1" s="1"/>
  <c r="D53" i="1"/>
  <c r="E53" i="1" s="1"/>
  <c r="E54" i="1"/>
  <c r="D55" i="1"/>
  <c r="E55" i="1"/>
  <c r="E56" i="1"/>
  <c r="D57" i="1"/>
  <c r="E57" i="1" s="1"/>
  <c r="D58" i="1"/>
  <c r="E58" i="1" s="1"/>
  <c r="D59" i="1"/>
  <c r="E59" i="1"/>
  <c r="D60" i="1"/>
  <c r="E60" i="1" s="1"/>
  <c r="E61" i="1"/>
  <c r="E62" i="1"/>
  <c r="E63" i="1"/>
  <c r="E64" i="1"/>
  <c r="E65" i="1"/>
  <c r="E66" i="1"/>
  <c r="E67" i="1"/>
  <c r="D68" i="1"/>
  <c r="E68" i="1"/>
  <c r="E69" i="1"/>
  <c r="E70" i="1"/>
  <c r="D71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D85" i="1"/>
  <c r="E85" i="1" s="1"/>
  <c r="E86" i="1"/>
  <c r="E87" i="1"/>
  <c r="E88" i="1"/>
  <c r="E89" i="1"/>
  <c r="E90" i="1"/>
  <c r="D91" i="1"/>
  <c r="E91" i="1"/>
  <c r="D92" i="1"/>
  <c r="E92" i="1"/>
  <c r="D93" i="1"/>
  <c r="E93" i="1"/>
  <c r="E94" i="1"/>
  <c r="E95" i="1"/>
  <c r="D96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D109" i="1"/>
  <c r="E109" i="1"/>
  <c r="E110" i="1"/>
  <c r="E111" i="1"/>
  <c r="E112" i="1"/>
  <c r="E113" i="1"/>
  <c r="D114" i="1"/>
  <c r="E114" i="1"/>
  <c r="E115" i="1"/>
  <c r="E116" i="1"/>
  <c r="E117" i="1"/>
  <c r="D118" i="1"/>
  <c r="E118" i="1" s="1"/>
  <c r="D119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D131" i="1"/>
  <c r="E131" i="1"/>
  <c r="E132" i="1"/>
  <c r="D133" i="1"/>
  <c r="E133" i="1"/>
  <c r="E134" i="1"/>
  <c r="D135" i="1"/>
  <c r="E135" i="1"/>
  <c r="D136" i="1"/>
  <c r="E136" i="1"/>
  <c r="E137" i="1"/>
  <c r="E138" i="1"/>
  <c r="D139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D151" i="1"/>
  <c r="E151" i="1" s="1"/>
  <c r="D152" i="1"/>
  <c r="E152" i="1"/>
  <c r="D153" i="1"/>
  <c r="E153" i="1" s="1"/>
  <c r="E154" i="1"/>
  <c r="E155" i="1"/>
  <c r="E156" i="1"/>
  <c r="E157" i="1"/>
  <c r="E158" i="1"/>
  <c r="E159" i="1"/>
  <c r="E160" i="1"/>
  <c r="E161" i="1"/>
  <c r="D162" i="1"/>
  <c r="E162" i="1" s="1"/>
  <c r="D163" i="1"/>
  <c r="E163" i="1" s="1"/>
  <c r="E164" i="1"/>
  <c r="D165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D178" i="1"/>
  <c r="E178" i="1"/>
  <c r="E179" i="1"/>
  <c r="E180" i="1"/>
  <c r="D181" i="1"/>
  <c r="E181" i="1" s="1"/>
  <c r="E182" i="1"/>
  <c r="D183" i="1"/>
  <c r="E183" i="1" s="1"/>
  <c r="E184" i="1"/>
  <c r="E185" i="1"/>
  <c r="E186" i="1"/>
  <c r="D187" i="1"/>
  <c r="E187" i="1" s="1"/>
  <c r="D188" i="1"/>
  <c r="E188" i="1"/>
  <c r="E189" i="1"/>
  <c r="D190" i="1"/>
  <c r="E190" i="1"/>
  <c r="E191" i="1"/>
  <c r="D192" i="1"/>
  <c r="E192" i="1" s="1"/>
  <c r="E193" i="1"/>
  <c r="E194" i="1"/>
  <c r="E195" i="1"/>
  <c r="E196" i="1"/>
  <c r="E197" i="1"/>
  <c r="E198" i="1"/>
  <c r="E199" i="1"/>
  <c r="D200" i="1"/>
  <c r="E200" i="1" s="1"/>
  <c r="E201" i="1"/>
  <c r="E202" i="1"/>
  <c r="E203" i="1"/>
  <c r="E204" i="1"/>
  <c r="E205" i="1"/>
  <c r="E206" i="1"/>
  <c r="D207" i="1"/>
  <c r="E207" i="1" s="1"/>
  <c r="E208" i="1"/>
  <c r="D209" i="1"/>
  <c r="E209" i="1"/>
  <c r="D210" i="1"/>
  <c r="E210" i="1"/>
  <c r="D211" i="1"/>
  <c r="E211" i="1" s="1"/>
  <c r="E212" i="1"/>
  <c r="E213" i="1"/>
  <c r="E214" i="1"/>
  <c r="D215" i="1"/>
  <c r="E215" i="1"/>
  <c r="E216" i="1"/>
  <c r="E217" i="1"/>
  <c r="E218" i="1"/>
  <c r="D219" i="1"/>
  <c r="E219" i="1"/>
  <c r="E220" i="1"/>
  <c r="D221" i="1"/>
  <c r="E221" i="1"/>
  <c r="E222" i="1"/>
  <c r="E223" i="1"/>
  <c r="E224" i="1"/>
  <c r="E225" i="1"/>
  <c r="D226" i="1"/>
  <c r="E226" i="1" s="1"/>
  <c r="E227" i="1"/>
  <c r="E228" i="1"/>
  <c r="E229" i="1"/>
  <c r="E230" i="1"/>
  <c r="E231" i="1"/>
  <c r="E232" i="1"/>
  <c r="E233" i="1"/>
  <c r="D234" i="1"/>
  <c r="E234" i="1"/>
  <c r="E235" i="1"/>
  <c r="E236" i="1"/>
  <c r="E237" i="1"/>
  <c r="E238" i="1"/>
  <c r="E239" i="1"/>
  <c r="E240" i="1"/>
  <c r="E241" i="1"/>
  <c r="E242" i="1"/>
  <c r="E243" i="1"/>
  <c r="E244" i="1"/>
  <c r="D245" i="1"/>
  <c r="E245" i="1" s="1"/>
  <c r="E246" i="1"/>
  <c r="D247" i="1"/>
  <c r="E247" i="1" s="1"/>
  <c r="D248" i="1"/>
  <c r="E248" i="1"/>
  <c r="E249" i="1"/>
  <c r="D250" i="1"/>
  <c r="E250" i="1" s="1"/>
  <c r="E251" i="1"/>
  <c r="E252" i="1"/>
  <c r="E253" i="1"/>
  <c r="D254" i="1"/>
  <c r="E254" i="1"/>
  <c r="E255" i="1"/>
  <c r="D256" i="1"/>
  <c r="E256" i="1" s="1"/>
  <c r="E257" i="1"/>
  <c r="E258" i="1"/>
  <c r="E259" i="1"/>
  <c r="E260" i="1"/>
  <c r="E261" i="1"/>
  <c r="D262" i="1"/>
  <c r="E262" i="1" s="1"/>
  <c r="E263" i="1"/>
  <c r="E264" i="1"/>
  <c r="D265" i="1"/>
  <c r="E265" i="1" s="1"/>
  <c r="E266" i="1"/>
  <c r="E267" i="1"/>
  <c r="E268" i="1"/>
  <c r="E269" i="1"/>
  <c r="E270" i="1"/>
  <c r="E271" i="1"/>
  <c r="E272" i="1"/>
  <c r="E273" i="1"/>
  <c r="D274" i="1"/>
  <c r="E274" i="1"/>
  <c r="E275" i="1"/>
  <c r="D276" i="1"/>
  <c r="E276" i="1" s="1"/>
  <c r="D277" i="1"/>
  <c r="E277" i="1"/>
  <c r="E278" i="1"/>
  <c r="E279" i="1"/>
  <c r="E280" i="1"/>
  <c r="D281" i="1"/>
  <c r="E281" i="1" s="1"/>
  <c r="E282" i="1"/>
  <c r="E283" i="1"/>
  <c r="E284" i="1"/>
  <c r="E285" i="1"/>
  <c r="E286" i="1"/>
  <c r="E287" i="1"/>
  <c r="E288" i="1"/>
  <c r="E289" i="1"/>
  <c r="E290" i="1"/>
  <c r="D291" i="1"/>
  <c r="E291" i="1"/>
  <c r="E292" i="1"/>
  <c r="E293" i="1"/>
  <c r="E294" i="1"/>
  <c r="E295" i="1"/>
  <c r="D296" i="1"/>
  <c r="E296" i="1" s="1"/>
  <c r="E297" i="1"/>
  <c r="E298" i="1"/>
  <c r="D299" i="1"/>
  <c r="E299" i="1"/>
  <c r="D300" i="1"/>
  <c r="E300" i="1"/>
  <c r="D301" i="1"/>
  <c r="E301" i="1" s="1"/>
  <c r="E302" i="1"/>
  <c r="D303" i="1"/>
  <c r="E303" i="1" s="1"/>
  <c r="E304" i="1"/>
  <c r="E305" i="1"/>
  <c r="E306" i="1"/>
  <c r="E307" i="1"/>
  <c r="E308" i="1"/>
  <c r="D309" i="1"/>
  <c r="E309" i="1"/>
  <c r="E310" i="1"/>
  <c r="E311" i="1"/>
  <c r="E312" i="1"/>
  <c r="D313" i="1"/>
  <c r="E313" i="1" s="1"/>
  <c r="E314" i="1"/>
  <c r="E315" i="1"/>
  <c r="E316" i="1"/>
  <c r="D317" i="1"/>
  <c r="E317" i="1"/>
  <c r="D318" i="1"/>
  <c r="E318" i="1"/>
  <c r="E319" i="1"/>
  <c r="D320" i="1"/>
  <c r="E320" i="1" s="1"/>
</calcChain>
</file>

<file path=xl/sharedStrings.xml><?xml version="1.0" encoding="utf-8"?>
<sst xmlns="http://schemas.openxmlformats.org/spreadsheetml/2006/main" count="48" uniqueCount="14">
  <si>
    <t>CITTA’ DI ALBANO LAZIALE
Città Metropolitana di Roma Capitale
___________</t>
  </si>
  <si>
    <t>FONDO SOSTEGNO ALLA LOCAZIONE ANNUALITA' 2024 - GRADUATORIA DEFINITIVA</t>
  </si>
  <si>
    <t>PROTOCOLLO</t>
  </si>
  <si>
    <t>DATA</t>
  </si>
  <si>
    <t>cotributo rdc</t>
  </si>
  <si>
    <t>CANONE ANNUO PAGATO</t>
  </si>
  <si>
    <t>40% DEL CANONE ANNUO versato</t>
  </si>
  <si>
    <t>CONTRIBUTO SPETTANTE</t>
  </si>
  <si>
    <t>11828-17535</t>
  </si>
  <si>
    <t>ESCLUSI</t>
  </si>
  <si>
    <t>Motivo esclusione</t>
  </si>
  <si>
    <t>ESCLUSO PERCHE' HA PERCEPITO QUOTA ADI PER UN IMPORTO SUPERIORE AL CONTRIBUTO DA CORRISPONDERE</t>
  </si>
  <si>
    <t>ESCLUSO, PERCHE' L'INCIDENZA TRA ISEE E CANONE ANNUO CORRISPOSTO E' INFERIORE AL 24%</t>
  </si>
  <si>
    <t>ESCLUSA ISEE SOPRA SOGLIA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</si>
</sst>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410]dd/mm/yyyy"/>
    <numFmt numFmtId="165" formatCode="#,##0.00&quot; &quot;[$€-410]"/>
    <numFmt numFmtId="166" formatCode="#,##0.00&quot;    &quot;;&quot;-&quot;#,##0.00&quot;    &quot;;&quot; -&quot;#&quot;    &quot;;@&quot; &quot;"/>
    <numFmt numFmtId="167" formatCode="&quot; &quot;* #,##0.00&quot; &quot;[$€-410]&quot; &quot;;&quot;-&quot;* #,##0.00&quot; &quot;[$€-410]&quot; &quot;;&quot; &quot;* &quot;-&quot;#&quot; &quot;[$€-410]&quot; &quot;;&quot; &quot;@&quot; &quot;"/>
    <numFmt numFmtId="168" formatCode="#,##0.00&quot; &quot;;&quot;-&quot;#,##0.00&quot; &quot;;&quot; -&quot;#&quot; &quot;;@&quot; &quot;"/>
    <numFmt numFmtId="169" formatCode="[$-410]General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171717"/>
      <name val="Calibri"/>
      <family val="2"/>
    </font>
    <font>
      <sz val="10"/>
      <color rgb="FF171717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Arial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8" fontId="7" fillId="0" borderId="0" applyFont="0" applyBorder="0" applyProtection="0"/>
    <xf numFmtId="0" fontId="7" fillId="0" borderId="0" applyNumberFormat="0" applyFont="0" applyBorder="0" applyProtection="0"/>
    <xf numFmtId="169" fontId="8" fillId="0" borderId="0" applyBorder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43" fontId="4" fillId="0" borderId="1" xfId="1" applyFont="1" applyFill="1" applyBorder="1" applyAlignment="1">
      <alignment horizontal="center" wrapText="1"/>
    </xf>
    <xf numFmtId="165" fontId="3" fillId="0" borderId="1" xfId="1" applyNumberFormat="1" applyFont="1" applyFill="1" applyBorder="1" applyAlignment="1">
      <alignment horizontal="center" wrapText="1"/>
    </xf>
    <xf numFmtId="166" fontId="3" fillId="0" borderId="2" xfId="0" applyNumberFormat="1" applyFont="1" applyBorder="1" applyAlignment="1">
      <alignment horizontal="center" wrapText="1"/>
    </xf>
    <xf numFmtId="166" fontId="3" fillId="0" borderId="3" xfId="0" applyNumberFormat="1" applyFont="1" applyBorder="1" applyAlignment="1">
      <alignment horizontal="center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wrapText="1"/>
    </xf>
    <xf numFmtId="43" fontId="5" fillId="0" borderId="1" xfId="1" applyFont="1" applyFill="1" applyBorder="1" applyAlignment="1">
      <alignment horizontal="center" wrapText="1"/>
    </xf>
    <xf numFmtId="165" fontId="5" fillId="0" borderId="1" xfId="0" applyNumberFormat="1" applyFont="1" applyBorder="1"/>
    <xf numFmtId="166" fontId="5" fillId="0" borderId="2" xfId="0" applyNumberFormat="1" applyFont="1" applyBorder="1" applyAlignment="1">
      <alignment wrapText="1"/>
    </xf>
    <xf numFmtId="167" fontId="6" fillId="0" borderId="3" xfId="0" applyNumberFormat="1" applyFont="1" applyBorder="1" applyAlignment="1" applyProtection="1">
      <alignment wrapText="1"/>
      <protection locked="0"/>
    </xf>
    <xf numFmtId="43" fontId="5" fillId="0" borderId="1" xfId="1" applyFont="1" applyFill="1" applyBorder="1"/>
    <xf numFmtId="164" fontId="5" fillId="0" borderId="1" xfId="0" applyNumberFormat="1" applyFont="1" applyBorder="1"/>
    <xf numFmtId="0" fontId="5" fillId="0" borderId="1" xfId="0" applyFont="1" applyBorder="1" applyAlignment="1">
      <alignment wrapText="1"/>
    </xf>
    <xf numFmtId="165" fontId="5" fillId="0" borderId="1" xfId="2" applyNumberFormat="1" applyFont="1" applyBorder="1"/>
    <xf numFmtId="165" fontId="5" fillId="0" borderId="2" xfId="0" applyNumberFormat="1" applyFont="1" applyBorder="1"/>
    <xf numFmtId="14" fontId="5" fillId="0" borderId="0" xfId="0" applyNumberFormat="1" applyFont="1"/>
    <xf numFmtId="43" fontId="5" fillId="0" borderId="0" xfId="1" applyFont="1" applyFill="1"/>
    <xf numFmtId="0" fontId="5" fillId="0" borderId="1" xfId="3" applyFont="1" applyBorder="1"/>
    <xf numFmtId="0" fontId="5" fillId="0" borderId="4" xfId="3" applyFont="1" applyBorder="1"/>
    <xf numFmtId="43" fontId="5" fillId="0" borderId="4" xfId="1" applyFont="1" applyFill="1" applyBorder="1"/>
    <xf numFmtId="14" fontId="5" fillId="0" borderId="1" xfId="0" applyNumberFormat="1" applyFont="1" applyBorder="1"/>
    <xf numFmtId="0" fontId="5" fillId="0" borderId="4" xfId="0" applyFont="1" applyBorder="1"/>
    <xf numFmtId="14" fontId="5" fillId="0" borderId="4" xfId="0" applyNumberFormat="1" applyFont="1" applyBorder="1"/>
    <xf numFmtId="0" fontId="5" fillId="0" borderId="2" xfId="0" applyFont="1" applyBorder="1"/>
    <xf numFmtId="165" fontId="5" fillId="0" borderId="1" xfId="1" applyNumberFormat="1" applyFont="1" applyFill="1" applyBorder="1" applyAlignment="1"/>
    <xf numFmtId="0" fontId="5" fillId="0" borderId="0" xfId="0" applyFont="1"/>
    <xf numFmtId="165" fontId="5" fillId="0" borderId="0" xfId="1" applyNumberFormat="1" applyFont="1" applyFill="1" applyAlignment="1"/>
    <xf numFmtId="167" fontId="6" fillId="0" borderId="0" xfId="1" applyNumberFormat="1" applyFont="1" applyFill="1" applyAlignment="1"/>
    <xf numFmtId="43" fontId="5" fillId="0" borderId="3" xfId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 wrapText="1"/>
    </xf>
  </cellXfs>
  <cellStyles count="5">
    <cellStyle name="Excel Built-in Comma" xfId="2" xr:uid="{5A65CD14-61BE-43B7-B5AF-118B7E084213}"/>
    <cellStyle name="Excel Built-in Normal" xfId="4" xr:uid="{3BE001BE-0EC9-43B6-B946-A4C2422494E4}"/>
    <cellStyle name="Migliaia" xfId="1" builtinId="3"/>
    <cellStyle name="Normale" xfId="0" builtinId="0"/>
    <cellStyle name="Normale 2" xfId="3" xr:uid="{A8EAF628-0D5C-4C9F-A27F-DA039935C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CE80-E1BE-465E-9F1A-9D06CD8498CA}">
  <dimension ref="A1:F366"/>
  <sheetViews>
    <sheetView tabSelected="1" workbookViewId="0">
      <selection activeCell="A2" sqref="A2:F2"/>
    </sheetView>
  </sheetViews>
  <sheetFormatPr defaultRowHeight="15"/>
  <cols>
    <col min="1" max="6" width="16.140625" customWidth="1"/>
  </cols>
  <sheetData>
    <row r="1" spans="1:6" ht="45" customHeight="1">
      <c r="A1" s="1"/>
      <c r="C1" s="2"/>
      <c r="D1" s="3"/>
      <c r="E1" s="2"/>
    </row>
    <row r="2" spans="1:6" ht="53.25" customHeight="1">
      <c r="A2" s="36" t="s">
        <v>0</v>
      </c>
      <c r="B2" s="36"/>
      <c r="C2" s="36"/>
      <c r="D2" s="36"/>
      <c r="E2" s="36"/>
      <c r="F2" s="36"/>
    </row>
    <row r="3" spans="1:6">
      <c r="A3" s="1"/>
      <c r="C3" s="2"/>
      <c r="D3" s="3"/>
      <c r="E3" s="2"/>
    </row>
    <row r="4" spans="1:6">
      <c r="A4" s="1"/>
      <c r="C4" s="2"/>
      <c r="D4" s="3"/>
      <c r="E4" s="2"/>
    </row>
    <row r="5" spans="1:6">
      <c r="A5" s="1"/>
      <c r="C5" s="2"/>
      <c r="D5" s="3"/>
      <c r="E5" s="2"/>
    </row>
    <row r="6" spans="1:6">
      <c r="A6" s="1"/>
      <c r="C6" s="2"/>
      <c r="D6" s="3"/>
      <c r="E6" s="2"/>
    </row>
    <row r="7" spans="1:6">
      <c r="A7" s="37" t="s">
        <v>1</v>
      </c>
      <c r="B7" s="37"/>
      <c r="C7" s="37"/>
      <c r="D7" s="37"/>
      <c r="E7" s="37"/>
      <c r="F7" s="37"/>
    </row>
    <row r="11" spans="1:6" ht="26.25">
      <c r="A11" s="4" t="s">
        <v>2</v>
      </c>
      <c r="B11" s="4" t="s">
        <v>3</v>
      </c>
      <c r="C11" s="5" t="s">
        <v>4</v>
      </c>
      <c r="D11" s="6" t="s">
        <v>5</v>
      </c>
      <c r="E11" s="7" t="s">
        <v>6</v>
      </c>
      <c r="F11" s="8" t="s">
        <v>7</v>
      </c>
    </row>
    <row r="12" spans="1:6">
      <c r="A12" s="9">
        <v>11601</v>
      </c>
      <c r="B12" s="10">
        <v>45707</v>
      </c>
      <c r="C12" s="11"/>
      <c r="D12" s="12">
        <v>4400</v>
      </c>
      <c r="E12" s="13">
        <f t="shared" ref="E12:E75" si="0">D12*0.4</f>
        <v>1760</v>
      </c>
      <c r="F12" s="14">
        <v>460.26317981089608</v>
      </c>
    </row>
    <row r="13" spans="1:6">
      <c r="A13" s="9">
        <v>11640</v>
      </c>
      <c r="B13" s="10">
        <v>45707</v>
      </c>
      <c r="C13" s="15"/>
      <c r="D13" s="12">
        <f>520*10</f>
        <v>5200</v>
      </c>
      <c r="E13" s="13">
        <f t="shared" si="0"/>
        <v>2080</v>
      </c>
      <c r="F13" s="14">
        <v>523.02634069420014</v>
      </c>
    </row>
    <row r="14" spans="1:6">
      <c r="A14" s="9">
        <v>11644</v>
      </c>
      <c r="B14" s="10">
        <v>45707</v>
      </c>
      <c r="C14" s="15"/>
      <c r="D14" s="12">
        <v>6000</v>
      </c>
      <c r="E14" s="13">
        <f t="shared" si="0"/>
        <v>2400</v>
      </c>
      <c r="F14" s="14">
        <v>523.02634069420014</v>
      </c>
    </row>
    <row r="15" spans="1:6">
      <c r="A15" s="9">
        <v>11645</v>
      </c>
      <c r="B15" s="16">
        <v>45707</v>
      </c>
      <c r="C15" s="15"/>
      <c r="D15" s="12">
        <v>6000</v>
      </c>
      <c r="E15" s="13">
        <f t="shared" si="0"/>
        <v>2400</v>
      </c>
      <c r="F15" s="14">
        <v>523.02634069420014</v>
      </c>
    </row>
    <row r="16" spans="1:6">
      <c r="A16" s="9">
        <v>11661</v>
      </c>
      <c r="B16" s="16">
        <v>45707</v>
      </c>
      <c r="C16" s="15"/>
      <c r="D16" s="12">
        <f>420*12</f>
        <v>5040</v>
      </c>
      <c r="E16" s="13">
        <f t="shared" si="0"/>
        <v>2016</v>
      </c>
      <c r="F16" s="14">
        <v>523.02634069420014</v>
      </c>
    </row>
    <row r="17" spans="1:6">
      <c r="A17" s="9">
        <v>11673</v>
      </c>
      <c r="B17" s="16">
        <v>45707</v>
      </c>
      <c r="C17" s="15"/>
      <c r="D17" s="12">
        <v>5040</v>
      </c>
      <c r="E17" s="13">
        <f t="shared" si="0"/>
        <v>2016</v>
      </c>
      <c r="F17" s="14">
        <v>523.02634069420014</v>
      </c>
    </row>
    <row r="18" spans="1:6">
      <c r="A18" s="9">
        <v>11676</v>
      </c>
      <c r="B18" s="16">
        <v>45707</v>
      </c>
      <c r="C18" s="15"/>
      <c r="D18" s="12">
        <f>550*6+650+100</f>
        <v>4050</v>
      </c>
      <c r="E18" s="13">
        <f t="shared" si="0"/>
        <v>1620</v>
      </c>
      <c r="F18" s="14">
        <v>423.65133596230203</v>
      </c>
    </row>
    <row r="19" spans="1:6">
      <c r="A19" s="9">
        <v>11677</v>
      </c>
      <c r="B19" s="16">
        <v>45707</v>
      </c>
      <c r="C19" s="15"/>
      <c r="D19" s="12">
        <v>6000</v>
      </c>
      <c r="E19" s="13">
        <f t="shared" si="0"/>
        <v>2400</v>
      </c>
      <c r="F19" s="14">
        <v>523.02634069420014</v>
      </c>
    </row>
    <row r="20" spans="1:6">
      <c r="A20" s="9">
        <v>11713</v>
      </c>
      <c r="B20" s="16">
        <v>45708</v>
      </c>
      <c r="C20" s="15"/>
      <c r="D20" s="12">
        <v>5040</v>
      </c>
      <c r="E20" s="13">
        <f t="shared" si="0"/>
        <v>2016</v>
      </c>
      <c r="F20" s="14">
        <v>523.02634069420014</v>
      </c>
    </row>
    <row r="21" spans="1:6">
      <c r="A21" s="9">
        <v>11757</v>
      </c>
      <c r="B21" s="16">
        <v>45708</v>
      </c>
      <c r="C21" s="15"/>
      <c r="D21" s="12">
        <v>6000</v>
      </c>
      <c r="E21" s="13">
        <f t="shared" si="0"/>
        <v>2400</v>
      </c>
      <c r="F21" s="14">
        <v>523.02634069420014</v>
      </c>
    </row>
    <row r="22" spans="1:6">
      <c r="A22" s="17" t="s">
        <v>8</v>
      </c>
      <c r="B22" s="16">
        <v>45708</v>
      </c>
      <c r="C22" s="15"/>
      <c r="D22" s="12">
        <v>8400</v>
      </c>
      <c r="E22" s="13">
        <f t="shared" si="0"/>
        <v>3360</v>
      </c>
      <c r="F22" s="14">
        <v>523.02634069420014</v>
      </c>
    </row>
    <row r="23" spans="1:6">
      <c r="A23" s="9">
        <v>11946</v>
      </c>
      <c r="B23" s="16">
        <v>45708</v>
      </c>
      <c r="C23" s="15"/>
      <c r="D23" s="12">
        <v>6696</v>
      </c>
      <c r="E23" s="13">
        <f t="shared" si="0"/>
        <v>2678.4</v>
      </c>
      <c r="F23" s="14">
        <v>523.02634069420014</v>
      </c>
    </row>
    <row r="24" spans="1:6">
      <c r="A24" s="9">
        <v>11952</v>
      </c>
      <c r="B24" s="16">
        <v>45708</v>
      </c>
      <c r="C24" s="15"/>
      <c r="D24" s="12">
        <f>500*12</f>
        <v>6000</v>
      </c>
      <c r="E24" s="13">
        <f t="shared" si="0"/>
        <v>2400</v>
      </c>
      <c r="F24" s="14">
        <v>523.02634069420014</v>
      </c>
    </row>
    <row r="25" spans="1:6">
      <c r="A25" s="9">
        <v>11981</v>
      </c>
      <c r="B25" s="16">
        <v>45708</v>
      </c>
      <c r="C25" s="15"/>
      <c r="D25" s="12">
        <v>5856</v>
      </c>
      <c r="E25" s="13">
        <f t="shared" si="0"/>
        <v>2342.4</v>
      </c>
      <c r="F25" s="14">
        <v>523.02634069420014</v>
      </c>
    </row>
    <row r="26" spans="1:6">
      <c r="A26" s="9">
        <v>11989</v>
      </c>
      <c r="B26" s="16">
        <v>45708</v>
      </c>
      <c r="C26" s="15"/>
      <c r="D26" s="12">
        <f>450*11</f>
        <v>4950</v>
      </c>
      <c r="E26" s="13">
        <f t="shared" si="0"/>
        <v>1980</v>
      </c>
      <c r="F26" s="14">
        <v>517.79607728725807</v>
      </c>
    </row>
    <row r="27" spans="1:6">
      <c r="A27" s="9">
        <v>12028</v>
      </c>
      <c r="B27" s="16">
        <v>45708</v>
      </c>
      <c r="C27" s="15"/>
      <c r="D27" s="12">
        <v>4800</v>
      </c>
      <c r="E27" s="13">
        <f t="shared" si="0"/>
        <v>1920</v>
      </c>
      <c r="F27" s="14">
        <v>502.10528706643214</v>
      </c>
    </row>
    <row r="28" spans="1:6">
      <c r="A28" s="9">
        <v>12050</v>
      </c>
      <c r="B28" s="16">
        <v>45708</v>
      </c>
      <c r="C28" s="15"/>
      <c r="D28" s="12">
        <v>7200</v>
      </c>
      <c r="E28" s="13">
        <f t="shared" si="0"/>
        <v>2880</v>
      </c>
      <c r="F28" s="14">
        <v>523.02634069420014</v>
      </c>
    </row>
    <row r="29" spans="1:6">
      <c r="A29" s="9">
        <v>12051</v>
      </c>
      <c r="B29" s="16">
        <v>45708</v>
      </c>
      <c r="C29" s="15"/>
      <c r="D29" s="12">
        <v>5400</v>
      </c>
      <c r="E29" s="13">
        <f t="shared" si="0"/>
        <v>2160</v>
      </c>
      <c r="F29" s="14">
        <v>523.02634069420014</v>
      </c>
    </row>
    <row r="30" spans="1:6">
      <c r="A30" s="9">
        <v>12055</v>
      </c>
      <c r="B30" s="16">
        <v>45708</v>
      </c>
      <c r="C30" s="15"/>
      <c r="D30" s="12">
        <v>7200</v>
      </c>
      <c r="E30" s="13">
        <f t="shared" si="0"/>
        <v>2880</v>
      </c>
      <c r="F30" s="14">
        <v>523.02634069420014</v>
      </c>
    </row>
    <row r="31" spans="1:6">
      <c r="A31" s="9">
        <v>12056</v>
      </c>
      <c r="B31" s="16">
        <v>45709</v>
      </c>
      <c r="C31" s="15"/>
      <c r="D31" s="12">
        <v>6600</v>
      </c>
      <c r="E31" s="13">
        <f t="shared" si="0"/>
        <v>2640</v>
      </c>
      <c r="F31" s="14">
        <v>523.02634069420014</v>
      </c>
    </row>
    <row r="32" spans="1:6">
      <c r="A32" s="9">
        <v>12129</v>
      </c>
      <c r="B32" s="16">
        <v>45709</v>
      </c>
      <c r="C32" s="15"/>
      <c r="D32" s="12">
        <f>600*10</f>
        <v>6000</v>
      </c>
      <c r="E32" s="13">
        <f t="shared" si="0"/>
        <v>2400</v>
      </c>
      <c r="F32" s="14">
        <v>523.02634069420014</v>
      </c>
    </row>
    <row r="33" spans="1:6">
      <c r="A33" s="9">
        <v>12218</v>
      </c>
      <c r="B33" s="16">
        <v>45709</v>
      </c>
      <c r="C33" s="15"/>
      <c r="D33" s="12">
        <v>7800</v>
      </c>
      <c r="E33" s="13">
        <f t="shared" si="0"/>
        <v>3120</v>
      </c>
      <c r="F33" s="14">
        <v>523.02634069420014</v>
      </c>
    </row>
    <row r="34" spans="1:6">
      <c r="A34" s="9">
        <v>12224</v>
      </c>
      <c r="B34" s="16">
        <v>45709</v>
      </c>
      <c r="C34" s="15"/>
      <c r="D34" s="12">
        <v>6700</v>
      </c>
      <c r="E34" s="13">
        <f t="shared" si="0"/>
        <v>2680</v>
      </c>
      <c r="F34" s="14">
        <v>523.02634069420014</v>
      </c>
    </row>
    <row r="35" spans="1:6">
      <c r="A35" s="9">
        <v>12263</v>
      </c>
      <c r="B35" s="16">
        <v>45709</v>
      </c>
      <c r="C35" s="15"/>
      <c r="D35" s="12">
        <v>6360</v>
      </c>
      <c r="E35" s="13">
        <f t="shared" si="0"/>
        <v>2544</v>
      </c>
      <c r="F35" s="14">
        <v>523.02634069420014</v>
      </c>
    </row>
    <row r="36" spans="1:6">
      <c r="A36" s="9">
        <v>12284</v>
      </c>
      <c r="B36" s="16">
        <v>45709</v>
      </c>
      <c r="C36" s="15"/>
      <c r="D36" s="12">
        <v>3660</v>
      </c>
      <c r="E36" s="13">
        <f t="shared" si="0"/>
        <v>1464</v>
      </c>
      <c r="F36" s="14">
        <v>382.85528138815448</v>
      </c>
    </row>
    <row r="37" spans="1:6">
      <c r="A37" s="9">
        <v>12318</v>
      </c>
      <c r="B37" s="16">
        <v>45709</v>
      </c>
      <c r="C37" s="15"/>
      <c r="D37" s="12">
        <v>5160</v>
      </c>
      <c r="E37" s="13">
        <f t="shared" si="0"/>
        <v>2064</v>
      </c>
      <c r="F37" s="14">
        <v>523.02634069420014</v>
      </c>
    </row>
    <row r="38" spans="1:6">
      <c r="A38" s="9">
        <v>12319</v>
      </c>
      <c r="B38" s="16">
        <v>45709</v>
      </c>
      <c r="C38" s="15"/>
      <c r="D38" s="12">
        <f>450*12</f>
        <v>5400</v>
      </c>
      <c r="E38" s="13">
        <f t="shared" si="0"/>
        <v>2160</v>
      </c>
      <c r="F38" s="14">
        <v>523.02634069420014</v>
      </c>
    </row>
    <row r="39" spans="1:6">
      <c r="A39" s="9">
        <v>12324</v>
      </c>
      <c r="B39" s="16">
        <v>45709</v>
      </c>
      <c r="C39" s="15"/>
      <c r="D39" s="18">
        <v>7200</v>
      </c>
      <c r="E39" s="13">
        <f t="shared" si="0"/>
        <v>2880</v>
      </c>
      <c r="F39" s="14">
        <v>523.02634069420014</v>
      </c>
    </row>
    <row r="40" spans="1:6">
      <c r="A40" s="9">
        <v>12325</v>
      </c>
      <c r="B40" s="16">
        <v>45709</v>
      </c>
      <c r="C40" s="15"/>
      <c r="D40" s="12">
        <v>5400</v>
      </c>
      <c r="E40" s="13">
        <f t="shared" si="0"/>
        <v>2160</v>
      </c>
      <c r="F40" s="14">
        <v>523.02634069420014</v>
      </c>
    </row>
    <row r="41" spans="1:6">
      <c r="A41" s="9">
        <v>12338</v>
      </c>
      <c r="B41" s="16">
        <v>45710</v>
      </c>
      <c r="C41" s="15"/>
      <c r="D41" s="18">
        <v>6000</v>
      </c>
      <c r="E41" s="13">
        <f t="shared" si="0"/>
        <v>2400</v>
      </c>
      <c r="F41" s="14">
        <v>523.02634069420014</v>
      </c>
    </row>
    <row r="42" spans="1:6">
      <c r="A42" s="9">
        <v>12339</v>
      </c>
      <c r="B42" s="16">
        <v>45710</v>
      </c>
      <c r="C42" s="15"/>
      <c r="D42" s="12">
        <v>3360</v>
      </c>
      <c r="E42" s="13">
        <f t="shared" si="0"/>
        <v>1344</v>
      </c>
      <c r="F42" s="14">
        <v>351.47370094650245</v>
      </c>
    </row>
    <row r="43" spans="1:6">
      <c r="A43" s="9">
        <v>12340</v>
      </c>
      <c r="B43" s="16">
        <v>45710</v>
      </c>
      <c r="C43" s="15"/>
      <c r="D43" s="12">
        <v>7200</v>
      </c>
      <c r="E43" s="13">
        <f t="shared" si="0"/>
        <v>2880</v>
      </c>
      <c r="F43" s="14">
        <v>523.02634069420014</v>
      </c>
    </row>
    <row r="44" spans="1:6">
      <c r="A44" s="9">
        <v>12346</v>
      </c>
      <c r="B44" s="16">
        <v>45710</v>
      </c>
      <c r="C44" s="15"/>
      <c r="D44" s="12">
        <v>4680</v>
      </c>
      <c r="E44" s="13">
        <f t="shared" si="0"/>
        <v>1872</v>
      </c>
      <c r="F44" s="14">
        <v>489.55265488977125</v>
      </c>
    </row>
    <row r="45" spans="1:6">
      <c r="A45" s="9">
        <v>12348</v>
      </c>
      <c r="B45" s="16">
        <v>45710</v>
      </c>
      <c r="C45" s="15"/>
      <c r="D45" s="12">
        <v>7200</v>
      </c>
      <c r="E45" s="13">
        <f t="shared" si="0"/>
        <v>2880</v>
      </c>
      <c r="F45" s="14">
        <v>523.02634069420014</v>
      </c>
    </row>
    <row r="46" spans="1:6">
      <c r="A46" s="9">
        <v>12349</v>
      </c>
      <c r="B46" s="16">
        <v>45710</v>
      </c>
      <c r="C46" s="15"/>
      <c r="D46" s="12">
        <v>4200</v>
      </c>
      <c r="E46" s="13">
        <f t="shared" si="0"/>
        <v>1680</v>
      </c>
      <c r="F46" s="14">
        <v>439.34212618312807</v>
      </c>
    </row>
    <row r="47" spans="1:6">
      <c r="A47" s="9">
        <v>12365</v>
      </c>
      <c r="B47" s="16">
        <v>45710</v>
      </c>
      <c r="C47" s="15"/>
      <c r="D47" s="12">
        <f>550*12</f>
        <v>6600</v>
      </c>
      <c r="E47" s="13">
        <f t="shared" si="0"/>
        <v>2640</v>
      </c>
      <c r="F47" s="14">
        <v>523.02634069420014</v>
      </c>
    </row>
    <row r="48" spans="1:6">
      <c r="A48" s="9">
        <v>12368</v>
      </c>
      <c r="B48" s="16">
        <v>45711</v>
      </c>
      <c r="C48" s="15"/>
      <c r="D48" s="12">
        <v>6000</v>
      </c>
      <c r="E48" s="13">
        <f t="shared" si="0"/>
        <v>2400</v>
      </c>
      <c r="F48" s="14">
        <v>523.02634069420014</v>
      </c>
    </row>
    <row r="49" spans="1:6">
      <c r="A49" s="9">
        <v>12369</v>
      </c>
      <c r="B49" s="16">
        <v>45711</v>
      </c>
      <c r="C49" s="15"/>
      <c r="D49" s="12">
        <f>450*11</f>
        <v>4950</v>
      </c>
      <c r="E49" s="13">
        <f t="shared" si="0"/>
        <v>1980</v>
      </c>
      <c r="F49" s="14">
        <v>517.79607728725807</v>
      </c>
    </row>
    <row r="50" spans="1:6">
      <c r="A50" s="9">
        <v>12370</v>
      </c>
      <c r="B50" s="16">
        <v>45711</v>
      </c>
      <c r="C50" s="15"/>
      <c r="D50" s="18">
        <v>5040</v>
      </c>
      <c r="E50" s="13">
        <f t="shared" si="0"/>
        <v>2016</v>
      </c>
      <c r="F50" s="14">
        <v>523.02634069420014</v>
      </c>
    </row>
    <row r="51" spans="1:6">
      <c r="A51" s="9">
        <v>12371</v>
      </c>
      <c r="B51" s="16">
        <v>45711</v>
      </c>
      <c r="C51" s="15"/>
      <c r="D51" s="12">
        <v>7500</v>
      </c>
      <c r="E51" s="13">
        <f t="shared" si="0"/>
        <v>3000</v>
      </c>
      <c r="F51" s="14">
        <v>523.02634069420014</v>
      </c>
    </row>
    <row r="52" spans="1:6">
      <c r="A52" s="9">
        <v>12373</v>
      </c>
      <c r="B52" s="16">
        <v>45711</v>
      </c>
      <c r="C52" s="15"/>
      <c r="D52" s="12">
        <f>650*12</f>
        <v>7800</v>
      </c>
      <c r="E52" s="13">
        <f t="shared" si="0"/>
        <v>3120</v>
      </c>
      <c r="F52" s="14">
        <v>523.02634069420014</v>
      </c>
    </row>
    <row r="53" spans="1:6">
      <c r="A53" s="9">
        <v>12374</v>
      </c>
      <c r="B53" s="16">
        <v>45712</v>
      </c>
      <c r="C53" s="15"/>
      <c r="D53" s="12">
        <f>560*12</f>
        <v>6720</v>
      </c>
      <c r="E53" s="13">
        <f t="shared" si="0"/>
        <v>2688</v>
      </c>
      <c r="F53" s="14">
        <v>523.02634069420014</v>
      </c>
    </row>
    <row r="54" spans="1:6">
      <c r="A54" s="9">
        <v>12377</v>
      </c>
      <c r="B54" s="16">
        <v>45712</v>
      </c>
      <c r="C54" s="15"/>
      <c r="D54" s="12">
        <v>6000</v>
      </c>
      <c r="E54" s="13">
        <f t="shared" si="0"/>
        <v>2400</v>
      </c>
      <c r="F54" s="14">
        <v>523.02634069420014</v>
      </c>
    </row>
    <row r="55" spans="1:6">
      <c r="A55" s="9">
        <v>12440</v>
      </c>
      <c r="B55" s="16">
        <v>45712</v>
      </c>
      <c r="C55" s="15"/>
      <c r="D55" s="12">
        <f>450*12</f>
        <v>5400</v>
      </c>
      <c r="E55" s="13">
        <f t="shared" si="0"/>
        <v>2160</v>
      </c>
      <c r="F55" s="14">
        <v>523.02634069420014</v>
      </c>
    </row>
    <row r="56" spans="1:6">
      <c r="A56" s="9">
        <v>12470</v>
      </c>
      <c r="B56" s="16">
        <v>45712</v>
      </c>
      <c r="C56" s="15"/>
      <c r="D56" s="12">
        <v>7200</v>
      </c>
      <c r="E56" s="13">
        <f t="shared" si="0"/>
        <v>2880</v>
      </c>
      <c r="F56" s="14">
        <v>523.02634069420014</v>
      </c>
    </row>
    <row r="57" spans="1:6">
      <c r="A57" s="9">
        <v>12578</v>
      </c>
      <c r="B57" s="16">
        <v>45712</v>
      </c>
      <c r="C57" s="15"/>
      <c r="D57" s="12">
        <f>650*12</f>
        <v>7800</v>
      </c>
      <c r="E57" s="13">
        <f t="shared" si="0"/>
        <v>3120</v>
      </c>
      <c r="F57" s="14">
        <v>523.02634069420014</v>
      </c>
    </row>
    <row r="58" spans="1:6">
      <c r="A58" s="9">
        <v>12601</v>
      </c>
      <c r="B58" s="16">
        <v>45712</v>
      </c>
      <c r="C58" s="15"/>
      <c r="D58" s="12">
        <f>580*12</f>
        <v>6960</v>
      </c>
      <c r="E58" s="13">
        <f t="shared" si="0"/>
        <v>2784</v>
      </c>
      <c r="F58" s="14">
        <v>523.02634069420014</v>
      </c>
    </row>
    <row r="59" spans="1:6">
      <c r="A59" s="9">
        <v>12602</v>
      </c>
      <c r="B59" s="16">
        <v>45712</v>
      </c>
      <c r="C59" s="15"/>
      <c r="D59" s="12">
        <f>520*11</f>
        <v>5720</v>
      </c>
      <c r="E59" s="13">
        <f t="shared" si="0"/>
        <v>2288</v>
      </c>
      <c r="F59" s="14">
        <v>523.02634069420014</v>
      </c>
    </row>
    <row r="60" spans="1:6">
      <c r="A60" s="9">
        <v>12673</v>
      </c>
      <c r="B60" s="16">
        <v>45712</v>
      </c>
      <c r="C60" s="15"/>
      <c r="D60" s="12">
        <f>550*12</f>
        <v>6600</v>
      </c>
      <c r="E60" s="13">
        <f t="shared" si="0"/>
        <v>2640</v>
      </c>
      <c r="F60" s="14">
        <v>523.02634069420014</v>
      </c>
    </row>
    <row r="61" spans="1:6">
      <c r="A61" s="9">
        <v>12705</v>
      </c>
      <c r="B61" s="16">
        <v>45713</v>
      </c>
      <c r="C61" s="15"/>
      <c r="D61" s="12">
        <v>7975</v>
      </c>
      <c r="E61" s="19">
        <f t="shared" si="0"/>
        <v>3190</v>
      </c>
      <c r="F61" s="14">
        <v>523.02634069420014</v>
      </c>
    </row>
    <row r="62" spans="1:6">
      <c r="A62" s="9">
        <v>12779</v>
      </c>
      <c r="B62" s="16">
        <v>45713</v>
      </c>
      <c r="C62" s="15"/>
      <c r="D62" s="12">
        <v>6300</v>
      </c>
      <c r="E62" s="19">
        <f t="shared" si="0"/>
        <v>2520</v>
      </c>
      <c r="F62" s="14">
        <v>523.02634069420014</v>
      </c>
    </row>
    <row r="63" spans="1:6">
      <c r="A63" s="9">
        <v>12796</v>
      </c>
      <c r="B63" s="16">
        <v>45713</v>
      </c>
      <c r="C63" s="15"/>
      <c r="D63" s="12">
        <v>5400</v>
      </c>
      <c r="E63" s="19">
        <f t="shared" si="0"/>
        <v>2160</v>
      </c>
      <c r="F63" s="14">
        <v>523.02634069420014</v>
      </c>
    </row>
    <row r="64" spans="1:6">
      <c r="A64" s="9">
        <v>12847</v>
      </c>
      <c r="B64" s="16">
        <v>45713</v>
      </c>
      <c r="C64" s="15"/>
      <c r="D64" s="12">
        <v>2000</v>
      </c>
      <c r="E64" s="19">
        <f t="shared" si="0"/>
        <v>800</v>
      </c>
      <c r="F64" s="14">
        <v>209.21053627768003</v>
      </c>
    </row>
    <row r="65" spans="1:6">
      <c r="A65" s="9">
        <v>12893</v>
      </c>
      <c r="B65" s="16">
        <v>45713</v>
      </c>
      <c r="C65" s="15"/>
      <c r="D65" s="12">
        <v>6600</v>
      </c>
      <c r="E65" s="19">
        <f t="shared" si="0"/>
        <v>2640</v>
      </c>
      <c r="F65" s="14">
        <v>523.02634069420014</v>
      </c>
    </row>
    <row r="66" spans="1:6">
      <c r="A66" s="9">
        <v>12903</v>
      </c>
      <c r="B66" s="16">
        <v>45713</v>
      </c>
      <c r="C66" s="15"/>
      <c r="D66" s="12">
        <v>7800</v>
      </c>
      <c r="E66" s="19">
        <f t="shared" si="0"/>
        <v>3120</v>
      </c>
      <c r="F66" s="14">
        <v>523.02634069420014</v>
      </c>
    </row>
    <row r="67" spans="1:6">
      <c r="A67" s="9">
        <v>12904</v>
      </c>
      <c r="B67" s="16">
        <v>45713</v>
      </c>
      <c r="C67" s="15"/>
      <c r="D67" s="12">
        <v>7200</v>
      </c>
      <c r="E67" s="19">
        <f t="shared" si="0"/>
        <v>2880</v>
      </c>
      <c r="F67" s="14">
        <v>523.02634069420014</v>
      </c>
    </row>
    <row r="68" spans="1:6">
      <c r="A68" s="9">
        <v>12909</v>
      </c>
      <c r="B68" s="16">
        <v>45714</v>
      </c>
      <c r="C68" s="15"/>
      <c r="D68" s="12">
        <f>400*12</f>
        <v>4800</v>
      </c>
      <c r="E68" s="19">
        <f t="shared" si="0"/>
        <v>1920</v>
      </c>
      <c r="F68" s="14">
        <v>502.10528706643214</v>
      </c>
    </row>
    <row r="69" spans="1:6">
      <c r="A69" s="9">
        <v>12969</v>
      </c>
      <c r="B69" s="16">
        <v>45714</v>
      </c>
      <c r="C69" s="15"/>
      <c r="D69" s="12">
        <v>7200</v>
      </c>
      <c r="E69" s="19">
        <f t="shared" si="0"/>
        <v>2880</v>
      </c>
      <c r="F69" s="14">
        <v>523.02634069420014</v>
      </c>
    </row>
    <row r="70" spans="1:6">
      <c r="A70" s="9">
        <v>13072</v>
      </c>
      <c r="B70" s="16">
        <v>45714</v>
      </c>
      <c r="C70" s="15"/>
      <c r="D70" s="12">
        <v>4950</v>
      </c>
      <c r="E70" s="19">
        <f t="shared" si="0"/>
        <v>1980</v>
      </c>
      <c r="F70" s="14">
        <v>517.79607728725807</v>
      </c>
    </row>
    <row r="71" spans="1:6">
      <c r="A71" s="9">
        <v>13146</v>
      </c>
      <c r="B71" s="16">
        <v>45714</v>
      </c>
      <c r="C71" s="15"/>
      <c r="D71" s="12">
        <f>450*11</f>
        <v>4950</v>
      </c>
      <c r="E71" s="19">
        <f t="shared" si="0"/>
        <v>1980</v>
      </c>
      <c r="F71" s="14">
        <v>517.79607728725807</v>
      </c>
    </row>
    <row r="72" spans="1:6">
      <c r="A72" s="9">
        <v>13207</v>
      </c>
      <c r="B72" s="16">
        <v>45714</v>
      </c>
      <c r="C72" s="15"/>
      <c r="D72" s="12">
        <v>4800</v>
      </c>
      <c r="E72" s="19">
        <f t="shared" si="0"/>
        <v>1920</v>
      </c>
      <c r="F72" s="14">
        <v>502.10528706643214</v>
      </c>
    </row>
    <row r="73" spans="1:6">
      <c r="A73" s="9">
        <v>13215</v>
      </c>
      <c r="B73" s="16">
        <v>45714</v>
      </c>
      <c r="C73" s="15"/>
      <c r="D73" s="12">
        <v>9000</v>
      </c>
      <c r="E73" s="19">
        <f t="shared" si="0"/>
        <v>3600</v>
      </c>
      <c r="F73" s="14">
        <v>523.02634069420014</v>
      </c>
    </row>
    <row r="74" spans="1:6">
      <c r="A74" s="9">
        <v>13217</v>
      </c>
      <c r="B74" s="16">
        <v>45714</v>
      </c>
      <c r="C74" s="15"/>
      <c r="D74" s="12">
        <v>6600</v>
      </c>
      <c r="E74" s="19">
        <f t="shared" si="0"/>
        <v>2640</v>
      </c>
      <c r="F74" s="14">
        <v>523.02634069420014</v>
      </c>
    </row>
    <row r="75" spans="1:6">
      <c r="A75" s="9">
        <v>13226</v>
      </c>
      <c r="B75" s="16">
        <v>45714</v>
      </c>
      <c r="C75" s="15"/>
      <c r="D75" s="12">
        <v>5400</v>
      </c>
      <c r="E75" s="19">
        <f t="shared" si="0"/>
        <v>2160</v>
      </c>
      <c r="F75" s="14">
        <v>523.02634069420014</v>
      </c>
    </row>
    <row r="76" spans="1:6">
      <c r="A76" s="9">
        <v>13228</v>
      </c>
      <c r="B76" s="16">
        <v>45714</v>
      </c>
      <c r="C76" s="15"/>
      <c r="D76" s="12">
        <v>6050</v>
      </c>
      <c r="E76" s="19">
        <f t="shared" ref="E76:E139" si="1">D76*0.4</f>
        <v>2420</v>
      </c>
      <c r="F76" s="14">
        <v>523.02634069420014</v>
      </c>
    </row>
    <row r="77" spans="1:6">
      <c r="A77" s="9">
        <v>13230</v>
      </c>
      <c r="B77" s="16">
        <v>45714</v>
      </c>
      <c r="C77" s="15"/>
      <c r="D77" s="12">
        <v>5400</v>
      </c>
      <c r="E77" s="19">
        <f t="shared" si="1"/>
        <v>2160</v>
      </c>
      <c r="F77" s="14">
        <v>523.02634069420014</v>
      </c>
    </row>
    <row r="78" spans="1:6">
      <c r="A78" s="9">
        <v>13232</v>
      </c>
      <c r="B78" s="16">
        <v>45714</v>
      </c>
      <c r="C78" s="15"/>
      <c r="D78" s="12">
        <v>4800</v>
      </c>
      <c r="E78" s="19">
        <f t="shared" si="1"/>
        <v>1920</v>
      </c>
      <c r="F78" s="14">
        <v>502.10528706643214</v>
      </c>
    </row>
    <row r="79" spans="1:6">
      <c r="A79" s="9">
        <v>13234</v>
      </c>
      <c r="B79" s="16">
        <v>45714</v>
      </c>
      <c r="C79" s="15"/>
      <c r="D79" s="12">
        <v>6600</v>
      </c>
      <c r="E79" s="19">
        <f t="shared" si="1"/>
        <v>2640</v>
      </c>
      <c r="F79" s="14">
        <v>523.02634069420014</v>
      </c>
    </row>
    <row r="80" spans="1:6">
      <c r="A80" s="9">
        <v>13237</v>
      </c>
      <c r="B80" s="16">
        <v>45714</v>
      </c>
      <c r="C80" s="15"/>
      <c r="D80" s="12">
        <v>4250</v>
      </c>
      <c r="E80" s="19">
        <f t="shared" si="1"/>
        <v>1700</v>
      </c>
      <c r="F80" s="14">
        <v>444.57238959007003</v>
      </c>
    </row>
    <row r="81" spans="1:6">
      <c r="A81" s="9">
        <v>13254</v>
      </c>
      <c r="B81" s="16">
        <v>45714</v>
      </c>
      <c r="C81" s="15"/>
      <c r="D81" s="12">
        <v>4800</v>
      </c>
      <c r="E81" s="19">
        <f t="shared" si="1"/>
        <v>1920</v>
      </c>
      <c r="F81" s="14">
        <v>502.10528706643214</v>
      </c>
    </row>
    <row r="82" spans="1:6">
      <c r="A82" s="9">
        <v>13255</v>
      </c>
      <c r="B82" s="16">
        <v>45714</v>
      </c>
      <c r="C82" s="15"/>
      <c r="D82" s="12">
        <v>8400</v>
      </c>
      <c r="E82" s="19">
        <f t="shared" si="1"/>
        <v>3360</v>
      </c>
      <c r="F82" s="14">
        <v>523.02634069420014</v>
      </c>
    </row>
    <row r="83" spans="1:6">
      <c r="A83" s="9">
        <v>13256</v>
      </c>
      <c r="B83" s="16">
        <v>45714</v>
      </c>
      <c r="C83" s="15"/>
      <c r="D83" s="12">
        <v>7150</v>
      </c>
      <c r="E83" s="19">
        <f t="shared" si="1"/>
        <v>2860</v>
      </c>
      <c r="F83" s="14">
        <v>523.02634069420014</v>
      </c>
    </row>
    <row r="84" spans="1:6">
      <c r="A84" s="9">
        <v>13362</v>
      </c>
      <c r="B84" s="16">
        <v>45715</v>
      </c>
      <c r="C84" s="15"/>
      <c r="D84" s="12">
        <v>6000</v>
      </c>
      <c r="E84" s="19">
        <f t="shared" si="1"/>
        <v>2400</v>
      </c>
      <c r="F84" s="14">
        <v>523.02634069420014</v>
      </c>
    </row>
    <row r="85" spans="1:6">
      <c r="A85" s="9">
        <v>13393</v>
      </c>
      <c r="B85" s="16">
        <v>45715</v>
      </c>
      <c r="C85" s="15"/>
      <c r="D85" s="12">
        <f>500*11</f>
        <v>5500</v>
      </c>
      <c r="E85" s="19">
        <f t="shared" si="1"/>
        <v>2200</v>
      </c>
      <c r="F85" s="14">
        <v>523.02634069420014</v>
      </c>
    </row>
    <row r="86" spans="1:6">
      <c r="A86" s="9">
        <v>13424</v>
      </c>
      <c r="B86" s="16">
        <v>45715</v>
      </c>
      <c r="C86" s="15"/>
      <c r="D86" s="12">
        <v>6240</v>
      </c>
      <c r="E86" s="19">
        <f t="shared" si="1"/>
        <v>2496</v>
      </c>
      <c r="F86" s="14">
        <v>523.02634069420014</v>
      </c>
    </row>
    <row r="87" spans="1:6">
      <c r="A87" s="9">
        <v>13451</v>
      </c>
      <c r="B87" s="16">
        <v>45715</v>
      </c>
      <c r="C87" s="15"/>
      <c r="D87" s="12">
        <v>3600</v>
      </c>
      <c r="E87" s="19">
        <f t="shared" si="1"/>
        <v>1440</v>
      </c>
      <c r="F87" s="14">
        <v>376.57896529982406</v>
      </c>
    </row>
    <row r="88" spans="1:6">
      <c r="A88" s="9">
        <v>13497</v>
      </c>
      <c r="B88" s="16">
        <v>45715</v>
      </c>
      <c r="C88" s="15"/>
      <c r="D88" s="12">
        <v>7020</v>
      </c>
      <c r="E88" s="19">
        <f t="shared" si="1"/>
        <v>2808</v>
      </c>
      <c r="F88" s="14">
        <v>523.02634069420014</v>
      </c>
    </row>
    <row r="89" spans="1:6">
      <c r="A89" s="9">
        <v>13516</v>
      </c>
      <c r="B89" s="16">
        <v>45715</v>
      </c>
      <c r="C89" s="15"/>
      <c r="D89" s="12">
        <v>6600</v>
      </c>
      <c r="E89" s="19">
        <f t="shared" si="1"/>
        <v>2640</v>
      </c>
      <c r="F89" s="14">
        <v>523.02634069420014</v>
      </c>
    </row>
    <row r="90" spans="1:6">
      <c r="A90" s="9">
        <v>13596</v>
      </c>
      <c r="B90" s="16">
        <v>45715</v>
      </c>
      <c r="C90" s="15"/>
      <c r="D90" s="12">
        <v>6360</v>
      </c>
      <c r="E90" s="19">
        <f t="shared" si="1"/>
        <v>2544</v>
      </c>
      <c r="F90" s="14">
        <v>523.02634069420014</v>
      </c>
    </row>
    <row r="91" spans="1:6">
      <c r="A91" s="9">
        <v>13597</v>
      </c>
      <c r="B91" s="16">
        <v>45715</v>
      </c>
      <c r="C91" s="15"/>
      <c r="D91" s="12">
        <f>450*12</f>
        <v>5400</v>
      </c>
      <c r="E91" s="19">
        <f t="shared" si="1"/>
        <v>2160</v>
      </c>
      <c r="F91" s="14">
        <v>523.02634069420014</v>
      </c>
    </row>
    <row r="92" spans="1:6">
      <c r="A92" s="9">
        <v>13600</v>
      </c>
      <c r="B92" s="16">
        <v>45715</v>
      </c>
      <c r="C92" s="15"/>
      <c r="D92" s="12">
        <f>730*12</f>
        <v>8760</v>
      </c>
      <c r="E92" s="19">
        <f t="shared" si="1"/>
        <v>3504</v>
      </c>
      <c r="F92" s="14">
        <v>523.02634069420014</v>
      </c>
    </row>
    <row r="93" spans="1:6">
      <c r="A93" s="9">
        <v>13851</v>
      </c>
      <c r="B93" s="16">
        <v>45716</v>
      </c>
      <c r="C93" s="15"/>
      <c r="D93" s="12">
        <f>(450*7)+(500*5)</f>
        <v>5650</v>
      </c>
      <c r="E93" s="19">
        <f t="shared" si="1"/>
        <v>2260</v>
      </c>
      <c r="F93" s="14">
        <v>523.02634069420014</v>
      </c>
    </row>
    <row r="94" spans="1:6">
      <c r="A94" s="9">
        <v>13853</v>
      </c>
      <c r="B94" s="16">
        <v>45716</v>
      </c>
      <c r="C94" s="15"/>
      <c r="D94" s="12">
        <v>6960</v>
      </c>
      <c r="E94" s="19">
        <f t="shared" si="1"/>
        <v>2784</v>
      </c>
      <c r="F94" s="14">
        <v>523.02634069420014</v>
      </c>
    </row>
    <row r="95" spans="1:6">
      <c r="A95" s="9">
        <v>13889</v>
      </c>
      <c r="B95" s="16">
        <v>45716</v>
      </c>
      <c r="C95" s="15"/>
      <c r="D95" s="12">
        <v>5400</v>
      </c>
      <c r="E95" s="19">
        <f t="shared" si="1"/>
        <v>2160</v>
      </c>
      <c r="F95" s="14">
        <v>523.02634069420014</v>
      </c>
    </row>
    <row r="96" spans="1:6">
      <c r="A96" s="9">
        <v>13892</v>
      </c>
      <c r="B96" s="16">
        <v>45716</v>
      </c>
      <c r="C96" s="15"/>
      <c r="D96" s="12">
        <f>500*12</f>
        <v>6000</v>
      </c>
      <c r="E96" s="19">
        <f t="shared" si="1"/>
        <v>2400</v>
      </c>
      <c r="F96" s="14">
        <v>523.02634069420014</v>
      </c>
    </row>
    <row r="97" spans="1:6">
      <c r="A97" s="9">
        <v>13910</v>
      </c>
      <c r="B97" s="16">
        <v>45716</v>
      </c>
      <c r="C97" s="15"/>
      <c r="D97" s="12">
        <v>6192</v>
      </c>
      <c r="E97" s="19">
        <f t="shared" si="1"/>
        <v>2476.8000000000002</v>
      </c>
      <c r="F97" s="14">
        <v>523.02634069420014</v>
      </c>
    </row>
    <row r="98" spans="1:6">
      <c r="A98" s="9">
        <v>13917</v>
      </c>
      <c r="B98" s="16">
        <v>45717</v>
      </c>
      <c r="C98" s="15">
        <v>1800</v>
      </c>
      <c r="D98" s="12">
        <v>6600</v>
      </c>
      <c r="E98" s="19">
        <f t="shared" si="1"/>
        <v>2640</v>
      </c>
      <c r="F98" s="14">
        <v>52.302634069420009</v>
      </c>
    </row>
    <row r="99" spans="1:6">
      <c r="A99" s="9">
        <v>13922</v>
      </c>
      <c r="B99" s="16">
        <v>45717</v>
      </c>
      <c r="C99" s="15"/>
      <c r="D99" s="12">
        <v>1000</v>
      </c>
      <c r="E99" s="19">
        <f t="shared" si="1"/>
        <v>400</v>
      </c>
      <c r="F99" s="14">
        <v>104.60526813884002</v>
      </c>
    </row>
    <row r="100" spans="1:6">
      <c r="A100" s="9">
        <v>13924</v>
      </c>
      <c r="B100" s="16">
        <v>45717</v>
      </c>
      <c r="C100" s="15"/>
      <c r="D100" s="12">
        <v>4800</v>
      </c>
      <c r="E100" s="19">
        <f t="shared" si="1"/>
        <v>1920</v>
      </c>
      <c r="F100" s="14">
        <v>502.10528706643214</v>
      </c>
    </row>
    <row r="101" spans="1:6">
      <c r="A101" s="9">
        <v>13933</v>
      </c>
      <c r="B101" s="16">
        <v>45717</v>
      </c>
      <c r="C101" s="15">
        <v>0</v>
      </c>
      <c r="D101" s="12">
        <v>5760</v>
      </c>
      <c r="E101" s="19">
        <f t="shared" si="1"/>
        <v>2304</v>
      </c>
      <c r="F101" s="14">
        <v>523.02634069420014</v>
      </c>
    </row>
    <row r="102" spans="1:6">
      <c r="A102" s="9">
        <v>13961</v>
      </c>
      <c r="B102" s="16">
        <v>45718</v>
      </c>
      <c r="C102" s="15"/>
      <c r="D102" s="12">
        <v>7200</v>
      </c>
      <c r="E102" s="19">
        <f t="shared" si="1"/>
        <v>2880</v>
      </c>
      <c r="F102" s="14">
        <v>523.02634069420014</v>
      </c>
    </row>
    <row r="103" spans="1:6">
      <c r="A103" s="9">
        <v>13987</v>
      </c>
      <c r="B103" s="16">
        <v>45719</v>
      </c>
      <c r="C103" s="15"/>
      <c r="D103" s="12">
        <v>7200</v>
      </c>
      <c r="E103" s="19">
        <f t="shared" si="1"/>
        <v>2880</v>
      </c>
      <c r="F103" s="14">
        <v>523.02634069420014</v>
      </c>
    </row>
    <row r="104" spans="1:6">
      <c r="A104" s="9">
        <v>14035</v>
      </c>
      <c r="B104" s="16">
        <v>45719</v>
      </c>
      <c r="C104" s="15"/>
      <c r="D104" s="12">
        <v>7800</v>
      </c>
      <c r="E104" s="19">
        <f t="shared" si="1"/>
        <v>3120</v>
      </c>
      <c r="F104" s="14">
        <v>523.02634069420014</v>
      </c>
    </row>
    <row r="105" spans="1:6">
      <c r="A105" s="9">
        <v>14110</v>
      </c>
      <c r="B105" s="16">
        <v>45719</v>
      </c>
      <c r="C105" s="15"/>
      <c r="D105" s="12">
        <v>7800</v>
      </c>
      <c r="E105" s="19">
        <f t="shared" si="1"/>
        <v>3120</v>
      </c>
      <c r="F105" s="14">
        <v>523.02634069420014</v>
      </c>
    </row>
    <row r="106" spans="1:6">
      <c r="A106" s="9">
        <v>14147</v>
      </c>
      <c r="B106" s="16">
        <v>45719</v>
      </c>
      <c r="C106" s="15"/>
      <c r="D106" s="12">
        <v>6000</v>
      </c>
      <c r="E106" s="19">
        <f t="shared" si="1"/>
        <v>2400</v>
      </c>
      <c r="F106" s="14">
        <v>523.02634069420014</v>
      </c>
    </row>
    <row r="107" spans="1:6">
      <c r="A107" s="9">
        <v>14158</v>
      </c>
      <c r="B107" s="16">
        <v>45719</v>
      </c>
      <c r="C107" s="15"/>
      <c r="D107" s="12">
        <v>6360</v>
      </c>
      <c r="E107" s="19">
        <f t="shared" si="1"/>
        <v>2544</v>
      </c>
      <c r="F107" s="14">
        <v>523.02634069420014</v>
      </c>
    </row>
    <row r="108" spans="1:6">
      <c r="A108" s="9">
        <v>14220</v>
      </c>
      <c r="B108" s="16">
        <v>45719</v>
      </c>
      <c r="C108" s="15"/>
      <c r="D108" s="12">
        <v>7200</v>
      </c>
      <c r="E108" s="19">
        <f t="shared" si="1"/>
        <v>2880</v>
      </c>
      <c r="F108" s="14">
        <v>523.02634069420014</v>
      </c>
    </row>
    <row r="109" spans="1:6">
      <c r="A109" s="9">
        <v>14233</v>
      </c>
      <c r="B109" s="16">
        <v>45719</v>
      </c>
      <c r="C109" s="15"/>
      <c r="D109" s="12">
        <f>600*9</f>
        <v>5400</v>
      </c>
      <c r="E109" s="19">
        <f t="shared" si="1"/>
        <v>2160</v>
      </c>
      <c r="F109" s="14">
        <v>523.02634069420014</v>
      </c>
    </row>
    <row r="110" spans="1:6">
      <c r="A110" s="9">
        <v>14234</v>
      </c>
      <c r="B110" s="16">
        <v>45719</v>
      </c>
      <c r="C110" s="15"/>
      <c r="D110" s="12">
        <v>8400</v>
      </c>
      <c r="E110" s="19">
        <f t="shared" si="1"/>
        <v>3360</v>
      </c>
      <c r="F110" s="14">
        <v>523.02634069420014</v>
      </c>
    </row>
    <row r="111" spans="1:6">
      <c r="A111" s="9">
        <v>14267</v>
      </c>
      <c r="B111" s="16">
        <v>45719</v>
      </c>
      <c r="C111" s="15"/>
      <c r="D111" s="12">
        <v>6000</v>
      </c>
      <c r="E111" s="19">
        <f t="shared" si="1"/>
        <v>2400</v>
      </c>
      <c r="F111" s="14">
        <v>523.02634069420014</v>
      </c>
    </row>
    <row r="112" spans="1:6">
      <c r="A112" s="9">
        <v>14288</v>
      </c>
      <c r="B112" s="16">
        <v>45719</v>
      </c>
      <c r="C112" s="15"/>
      <c r="D112" s="12">
        <v>7200</v>
      </c>
      <c r="E112" s="19">
        <f t="shared" si="1"/>
        <v>2880</v>
      </c>
      <c r="F112" s="14">
        <v>523.02634069420014</v>
      </c>
    </row>
    <row r="113" spans="1:6">
      <c r="A113" s="9">
        <v>14347</v>
      </c>
      <c r="B113" s="16">
        <v>45719</v>
      </c>
      <c r="C113" s="15"/>
      <c r="D113" s="12">
        <v>7800</v>
      </c>
      <c r="E113" s="19">
        <f t="shared" si="1"/>
        <v>3120</v>
      </c>
      <c r="F113" s="14">
        <v>523.02634069420014</v>
      </c>
    </row>
    <row r="114" spans="1:6">
      <c r="A114" s="9">
        <v>14486</v>
      </c>
      <c r="B114" s="16">
        <v>45719</v>
      </c>
      <c r="C114" s="15"/>
      <c r="D114" s="12">
        <f>550*12</f>
        <v>6600</v>
      </c>
      <c r="E114" s="19">
        <f t="shared" si="1"/>
        <v>2640</v>
      </c>
      <c r="F114" s="14">
        <v>523.02634069420014</v>
      </c>
    </row>
    <row r="115" spans="1:6">
      <c r="A115" s="9">
        <v>14505</v>
      </c>
      <c r="B115" s="16">
        <v>45719</v>
      </c>
      <c r="C115" s="15"/>
      <c r="D115" s="12">
        <v>3600</v>
      </c>
      <c r="E115" s="19">
        <f t="shared" si="1"/>
        <v>1440</v>
      </c>
      <c r="F115" s="14">
        <v>376.57896529982406</v>
      </c>
    </row>
    <row r="116" spans="1:6">
      <c r="A116" s="9">
        <v>14509</v>
      </c>
      <c r="B116" s="16">
        <v>45719</v>
      </c>
      <c r="C116" s="15"/>
      <c r="D116" s="12">
        <v>6600</v>
      </c>
      <c r="E116" s="19">
        <f t="shared" si="1"/>
        <v>2640</v>
      </c>
      <c r="F116" s="14">
        <v>523.02634069420014</v>
      </c>
    </row>
    <row r="117" spans="1:6">
      <c r="A117" s="9">
        <v>14583</v>
      </c>
      <c r="B117" s="16">
        <v>45720</v>
      </c>
      <c r="C117" s="15"/>
      <c r="D117" s="12">
        <v>4800</v>
      </c>
      <c r="E117" s="19">
        <f t="shared" si="1"/>
        <v>1920</v>
      </c>
      <c r="F117" s="14">
        <v>502.10528706643214</v>
      </c>
    </row>
    <row r="118" spans="1:6">
      <c r="A118" s="9">
        <v>14688</v>
      </c>
      <c r="B118" s="16">
        <v>45720</v>
      </c>
      <c r="C118" s="15">
        <v>0</v>
      </c>
      <c r="D118" s="12">
        <f>550*11</f>
        <v>6050</v>
      </c>
      <c r="E118" s="19">
        <f t="shared" si="1"/>
        <v>2420</v>
      </c>
      <c r="F118" s="14">
        <v>523.02634069420014</v>
      </c>
    </row>
    <row r="119" spans="1:6">
      <c r="A119" s="9">
        <v>14696</v>
      </c>
      <c r="B119" s="16">
        <v>45720</v>
      </c>
      <c r="C119" s="15"/>
      <c r="D119" s="12">
        <f>550*12</f>
        <v>6600</v>
      </c>
      <c r="E119" s="19">
        <f t="shared" si="1"/>
        <v>2640</v>
      </c>
      <c r="F119" s="14">
        <v>523.02634069420014</v>
      </c>
    </row>
    <row r="120" spans="1:6">
      <c r="A120" s="9">
        <v>14798</v>
      </c>
      <c r="B120" s="16">
        <v>45720</v>
      </c>
      <c r="C120" s="15"/>
      <c r="D120" s="12">
        <v>6000</v>
      </c>
      <c r="E120" s="19">
        <f t="shared" si="1"/>
        <v>2400</v>
      </c>
      <c r="F120" s="14">
        <v>523.02634069420014</v>
      </c>
    </row>
    <row r="121" spans="1:6">
      <c r="A121" s="9">
        <v>14799</v>
      </c>
      <c r="B121" s="16">
        <v>45720</v>
      </c>
      <c r="C121" s="15"/>
      <c r="D121" s="12">
        <v>3600</v>
      </c>
      <c r="E121" s="19">
        <f t="shared" si="1"/>
        <v>1440</v>
      </c>
      <c r="F121" s="14">
        <v>376.57896529982406</v>
      </c>
    </row>
    <row r="122" spans="1:6">
      <c r="A122" s="9">
        <v>14800</v>
      </c>
      <c r="B122" s="16">
        <v>45720</v>
      </c>
      <c r="C122" s="15"/>
      <c r="D122" s="12">
        <v>5400</v>
      </c>
      <c r="E122" s="19">
        <f t="shared" si="1"/>
        <v>2160</v>
      </c>
      <c r="F122" s="14">
        <v>523.02634069420014</v>
      </c>
    </row>
    <row r="123" spans="1:6">
      <c r="A123" s="9">
        <v>14812</v>
      </c>
      <c r="B123" s="16">
        <v>45720</v>
      </c>
      <c r="C123" s="15"/>
      <c r="D123" s="12">
        <v>6000</v>
      </c>
      <c r="E123" s="19">
        <f t="shared" si="1"/>
        <v>2400</v>
      </c>
      <c r="F123" s="14">
        <v>523.02634069420014</v>
      </c>
    </row>
    <row r="124" spans="1:6">
      <c r="A124" s="9">
        <v>14892</v>
      </c>
      <c r="B124" s="16">
        <v>45721</v>
      </c>
      <c r="C124" s="15"/>
      <c r="D124" s="12">
        <v>8880</v>
      </c>
      <c r="E124" s="19">
        <f t="shared" si="1"/>
        <v>3552</v>
      </c>
      <c r="F124" s="14">
        <v>523.02634069420014</v>
      </c>
    </row>
    <row r="125" spans="1:6">
      <c r="A125" s="9">
        <v>14910</v>
      </c>
      <c r="B125" s="16">
        <v>45721</v>
      </c>
      <c r="C125" s="15"/>
      <c r="D125" s="12">
        <v>5400</v>
      </c>
      <c r="E125" s="19">
        <f t="shared" si="1"/>
        <v>2160</v>
      </c>
      <c r="F125" s="14">
        <v>523.02634069420014</v>
      </c>
    </row>
    <row r="126" spans="1:6">
      <c r="A126" s="9">
        <v>14953</v>
      </c>
      <c r="B126" s="16">
        <v>45721</v>
      </c>
      <c r="C126" s="15"/>
      <c r="D126" s="12">
        <v>7370</v>
      </c>
      <c r="E126" s="19">
        <f t="shared" si="1"/>
        <v>2948</v>
      </c>
      <c r="F126" s="14">
        <v>523.02634069420014</v>
      </c>
    </row>
    <row r="127" spans="1:6">
      <c r="A127" s="9">
        <v>15015</v>
      </c>
      <c r="B127" s="16">
        <v>45721</v>
      </c>
      <c r="C127" s="15"/>
      <c r="D127" s="12">
        <v>4800</v>
      </c>
      <c r="E127" s="19">
        <f t="shared" si="1"/>
        <v>1920</v>
      </c>
      <c r="F127" s="14">
        <v>502.10528706643214</v>
      </c>
    </row>
    <row r="128" spans="1:6">
      <c r="A128" s="9">
        <v>15076</v>
      </c>
      <c r="B128" s="16">
        <v>45721</v>
      </c>
      <c r="C128" s="15">
        <v>1950</v>
      </c>
      <c r="D128" s="12">
        <v>5400</v>
      </c>
      <c r="E128" s="19">
        <f t="shared" si="1"/>
        <v>2160</v>
      </c>
      <c r="F128" s="14">
        <v>13.075658517355002</v>
      </c>
    </row>
    <row r="129" spans="1:6">
      <c r="A129" s="9">
        <v>15106</v>
      </c>
      <c r="B129" s="16">
        <v>45721</v>
      </c>
      <c r="C129" s="15"/>
      <c r="D129" s="12">
        <v>6000</v>
      </c>
      <c r="E129" s="19">
        <f t="shared" si="1"/>
        <v>2400</v>
      </c>
      <c r="F129" s="14">
        <v>523.02634069420014</v>
      </c>
    </row>
    <row r="130" spans="1:6">
      <c r="A130" s="9">
        <v>15113</v>
      </c>
      <c r="B130" s="16">
        <v>45721</v>
      </c>
      <c r="C130" s="15"/>
      <c r="D130" s="12">
        <v>6000</v>
      </c>
      <c r="E130" s="19">
        <f t="shared" si="1"/>
        <v>2400</v>
      </c>
      <c r="F130" s="14">
        <v>523.02634069420014</v>
      </c>
    </row>
    <row r="131" spans="1:6">
      <c r="A131" s="9">
        <v>15178</v>
      </c>
      <c r="B131" s="16">
        <v>45722</v>
      </c>
      <c r="C131" s="15"/>
      <c r="D131" s="12">
        <f>520*12</f>
        <v>6240</v>
      </c>
      <c r="E131" s="19">
        <f t="shared" si="1"/>
        <v>2496</v>
      </c>
      <c r="F131" s="14">
        <v>523.02634069420014</v>
      </c>
    </row>
    <row r="132" spans="1:6">
      <c r="A132" s="9">
        <v>15231</v>
      </c>
      <c r="B132" s="16">
        <v>45722</v>
      </c>
      <c r="C132" s="15"/>
      <c r="D132" s="12">
        <v>7200</v>
      </c>
      <c r="E132" s="19">
        <f t="shared" si="1"/>
        <v>2880</v>
      </c>
      <c r="F132" s="14">
        <v>523.02634069420014</v>
      </c>
    </row>
    <row r="133" spans="1:6">
      <c r="A133" s="9">
        <v>15344</v>
      </c>
      <c r="B133" s="16">
        <v>45722</v>
      </c>
      <c r="C133" s="15"/>
      <c r="D133" s="12">
        <f>400*7</f>
        <v>2800</v>
      </c>
      <c r="E133" s="19">
        <f t="shared" si="1"/>
        <v>1120</v>
      </c>
      <c r="F133" s="14">
        <v>292.89475078875205</v>
      </c>
    </row>
    <row r="134" spans="1:6">
      <c r="A134" s="9">
        <v>15347</v>
      </c>
      <c r="B134" s="16">
        <v>45722</v>
      </c>
      <c r="C134" s="15"/>
      <c r="D134" s="12">
        <v>5820</v>
      </c>
      <c r="E134" s="19">
        <f t="shared" si="1"/>
        <v>2328</v>
      </c>
      <c r="F134" s="14">
        <v>523.02634069420014</v>
      </c>
    </row>
    <row r="135" spans="1:6">
      <c r="A135" s="9">
        <v>15374</v>
      </c>
      <c r="B135" s="20">
        <v>45722</v>
      </c>
      <c r="C135" s="21"/>
      <c r="D135" s="12">
        <f>250*12</f>
        <v>3000</v>
      </c>
      <c r="E135" s="19">
        <f t="shared" si="1"/>
        <v>1200</v>
      </c>
      <c r="F135" s="14">
        <v>313.81580441652005</v>
      </c>
    </row>
    <row r="136" spans="1:6">
      <c r="A136" s="9">
        <v>15402</v>
      </c>
      <c r="B136" s="20">
        <v>45722</v>
      </c>
      <c r="C136" s="15"/>
      <c r="D136" s="12">
        <f>460*12</f>
        <v>5520</v>
      </c>
      <c r="E136" s="19">
        <f t="shared" si="1"/>
        <v>2208</v>
      </c>
      <c r="F136" s="14">
        <v>523.02634069420014</v>
      </c>
    </row>
    <row r="137" spans="1:6">
      <c r="A137" s="9">
        <v>15422</v>
      </c>
      <c r="B137" s="20">
        <v>45722</v>
      </c>
      <c r="C137" s="15"/>
      <c r="D137" s="12">
        <v>7200</v>
      </c>
      <c r="E137" s="19">
        <f t="shared" si="1"/>
        <v>2880</v>
      </c>
      <c r="F137" s="14">
        <v>523.02634069420014</v>
      </c>
    </row>
    <row r="138" spans="1:6">
      <c r="A138" s="9">
        <v>15485</v>
      </c>
      <c r="B138" s="20">
        <v>45722</v>
      </c>
      <c r="C138" s="15"/>
      <c r="D138" s="12">
        <v>5400</v>
      </c>
      <c r="E138" s="19">
        <f t="shared" si="1"/>
        <v>2160</v>
      </c>
      <c r="F138" s="14">
        <v>523.02634069420014</v>
      </c>
    </row>
    <row r="139" spans="1:6">
      <c r="A139" s="9">
        <v>15519</v>
      </c>
      <c r="B139" s="20">
        <v>45722</v>
      </c>
      <c r="C139" s="15"/>
      <c r="D139" s="12">
        <f>550*12</f>
        <v>6600</v>
      </c>
      <c r="E139" s="19">
        <f t="shared" si="1"/>
        <v>2640</v>
      </c>
      <c r="F139" s="14">
        <v>523.02634069420014</v>
      </c>
    </row>
    <row r="140" spans="1:6">
      <c r="A140" s="22">
        <v>15541</v>
      </c>
      <c r="B140" s="20">
        <v>45722</v>
      </c>
      <c r="C140" s="15"/>
      <c r="D140" s="12">
        <v>5400</v>
      </c>
      <c r="E140" s="19">
        <f t="shared" ref="E140:E203" si="2">D140*0.4</f>
        <v>2160</v>
      </c>
      <c r="F140" s="14">
        <v>523.02634069420014</v>
      </c>
    </row>
    <row r="141" spans="1:6">
      <c r="A141" s="22">
        <v>15542</v>
      </c>
      <c r="B141" s="20">
        <v>45722</v>
      </c>
      <c r="C141" s="15"/>
      <c r="D141" s="12">
        <v>6000</v>
      </c>
      <c r="E141" s="19">
        <f t="shared" si="2"/>
        <v>2400</v>
      </c>
      <c r="F141" s="14">
        <v>523.02634069420014</v>
      </c>
    </row>
    <row r="142" spans="1:6">
      <c r="A142" s="22">
        <v>15555</v>
      </c>
      <c r="B142" s="20">
        <v>45722</v>
      </c>
      <c r="C142" s="15"/>
      <c r="D142" s="12">
        <v>3600</v>
      </c>
      <c r="E142" s="19">
        <f t="shared" si="2"/>
        <v>1440</v>
      </c>
      <c r="F142" s="14">
        <v>376.57896529982406</v>
      </c>
    </row>
    <row r="143" spans="1:6">
      <c r="A143" s="22">
        <v>15562</v>
      </c>
      <c r="B143" s="20">
        <v>45722</v>
      </c>
      <c r="C143" s="15"/>
      <c r="D143" s="12">
        <v>6072</v>
      </c>
      <c r="E143" s="19">
        <f t="shared" si="2"/>
        <v>2428.8000000000002</v>
      </c>
      <c r="F143" s="14">
        <v>523.02634069420014</v>
      </c>
    </row>
    <row r="144" spans="1:6">
      <c r="A144" s="22">
        <v>15564</v>
      </c>
      <c r="B144" s="20">
        <v>45723</v>
      </c>
      <c r="C144" s="15"/>
      <c r="D144" s="12">
        <v>4050</v>
      </c>
      <c r="E144" s="19">
        <f t="shared" si="2"/>
        <v>1620</v>
      </c>
      <c r="F144" s="14">
        <v>423.65133596230203</v>
      </c>
    </row>
    <row r="145" spans="1:6">
      <c r="A145" s="22">
        <v>15804</v>
      </c>
      <c r="B145" s="20">
        <v>45723</v>
      </c>
      <c r="C145" s="15"/>
      <c r="D145" s="12">
        <v>4800</v>
      </c>
      <c r="E145" s="19">
        <f t="shared" si="2"/>
        <v>1920</v>
      </c>
      <c r="F145" s="14">
        <v>502.10528706643214</v>
      </c>
    </row>
    <row r="146" spans="1:6">
      <c r="A146" s="23">
        <v>15863</v>
      </c>
      <c r="B146" s="20">
        <v>45723</v>
      </c>
      <c r="C146" s="24"/>
      <c r="D146" s="12">
        <v>5520</v>
      </c>
      <c r="E146" s="19">
        <f t="shared" si="2"/>
        <v>2208</v>
      </c>
      <c r="F146" s="14">
        <v>523.02634069420014</v>
      </c>
    </row>
    <row r="147" spans="1:6">
      <c r="A147" s="22">
        <v>15903</v>
      </c>
      <c r="B147" s="20">
        <v>45723</v>
      </c>
      <c r="C147" s="15"/>
      <c r="D147" s="12">
        <v>9000</v>
      </c>
      <c r="E147" s="19">
        <f t="shared" si="2"/>
        <v>3600</v>
      </c>
      <c r="F147" s="14">
        <v>523.02634069420014</v>
      </c>
    </row>
    <row r="148" spans="1:6">
      <c r="A148" s="22">
        <v>15904</v>
      </c>
      <c r="B148" s="20">
        <v>45723</v>
      </c>
      <c r="C148" s="15"/>
      <c r="D148" s="12">
        <v>3600</v>
      </c>
      <c r="E148" s="19">
        <f t="shared" si="2"/>
        <v>1440</v>
      </c>
      <c r="F148" s="14">
        <v>376.57896529982406</v>
      </c>
    </row>
    <row r="149" spans="1:6">
      <c r="A149" s="22">
        <v>15909</v>
      </c>
      <c r="B149" s="20">
        <v>45723</v>
      </c>
      <c r="C149" s="15"/>
      <c r="D149" s="12">
        <v>7200</v>
      </c>
      <c r="E149" s="19">
        <f t="shared" si="2"/>
        <v>2880</v>
      </c>
      <c r="F149" s="14">
        <v>523.02634069420014</v>
      </c>
    </row>
    <row r="150" spans="1:6">
      <c r="A150" s="22">
        <v>15914</v>
      </c>
      <c r="B150" s="25">
        <v>45723</v>
      </c>
      <c r="C150" s="15"/>
      <c r="D150" s="12">
        <v>6840</v>
      </c>
      <c r="E150" s="19">
        <f t="shared" si="2"/>
        <v>2736</v>
      </c>
      <c r="F150" s="14">
        <v>523.02634069420014</v>
      </c>
    </row>
    <row r="151" spans="1:6">
      <c r="A151" s="22">
        <v>15926</v>
      </c>
      <c r="B151" s="25">
        <v>45723</v>
      </c>
      <c r="C151" s="15"/>
      <c r="D151" s="12">
        <f>(500*10)+600</f>
        <v>5600</v>
      </c>
      <c r="E151" s="19">
        <f t="shared" si="2"/>
        <v>2240</v>
      </c>
      <c r="F151" s="14">
        <v>523.02634069420014</v>
      </c>
    </row>
    <row r="152" spans="1:6">
      <c r="A152" s="22">
        <v>15927</v>
      </c>
      <c r="B152" s="25">
        <v>45723</v>
      </c>
      <c r="C152" s="15"/>
      <c r="D152" s="12">
        <f>440*11</f>
        <v>4840</v>
      </c>
      <c r="E152" s="19">
        <f t="shared" si="2"/>
        <v>1936</v>
      </c>
      <c r="F152" s="14">
        <v>506.28949779198564</v>
      </c>
    </row>
    <row r="153" spans="1:6">
      <c r="A153" s="22">
        <v>15929</v>
      </c>
      <c r="B153" s="25">
        <v>45723</v>
      </c>
      <c r="C153" s="15"/>
      <c r="D153" s="12">
        <f>560*12</f>
        <v>6720</v>
      </c>
      <c r="E153" s="19">
        <f t="shared" si="2"/>
        <v>2688</v>
      </c>
      <c r="F153" s="14">
        <v>523.02634069420014</v>
      </c>
    </row>
    <row r="154" spans="1:6">
      <c r="A154" s="22">
        <v>15944</v>
      </c>
      <c r="B154" s="25">
        <v>45724</v>
      </c>
      <c r="C154" s="15"/>
      <c r="D154" s="12">
        <v>4900</v>
      </c>
      <c r="E154" s="19">
        <f t="shared" si="2"/>
        <v>1960</v>
      </c>
      <c r="F154" s="14">
        <v>512.56581388031611</v>
      </c>
    </row>
    <row r="155" spans="1:6">
      <c r="A155" s="22">
        <v>15945</v>
      </c>
      <c r="B155" s="25">
        <v>45724</v>
      </c>
      <c r="C155" s="15"/>
      <c r="D155" s="12">
        <v>7200</v>
      </c>
      <c r="E155" s="19">
        <f t="shared" si="2"/>
        <v>2880</v>
      </c>
      <c r="F155" s="14">
        <v>523.02634069420014</v>
      </c>
    </row>
    <row r="156" spans="1:6">
      <c r="A156" s="22">
        <v>15994</v>
      </c>
      <c r="B156" s="25">
        <v>45725</v>
      </c>
      <c r="C156" s="15"/>
      <c r="D156" s="12">
        <v>3600</v>
      </c>
      <c r="E156" s="19">
        <f t="shared" si="2"/>
        <v>1440</v>
      </c>
      <c r="F156" s="14">
        <v>376.57896529982406</v>
      </c>
    </row>
    <row r="157" spans="1:6">
      <c r="A157" s="22">
        <v>16001</v>
      </c>
      <c r="B157" s="25">
        <v>45725</v>
      </c>
      <c r="C157" s="15"/>
      <c r="D157" s="12">
        <v>8064</v>
      </c>
      <c r="E157" s="19">
        <f t="shared" si="2"/>
        <v>3225.6000000000004</v>
      </c>
      <c r="F157" s="14">
        <v>523.02634069420014</v>
      </c>
    </row>
    <row r="158" spans="1:6">
      <c r="A158" s="22">
        <v>16080</v>
      </c>
      <c r="B158" s="25">
        <v>45726</v>
      </c>
      <c r="C158" s="15"/>
      <c r="D158" s="12">
        <v>7200</v>
      </c>
      <c r="E158" s="19">
        <f t="shared" si="2"/>
        <v>2880</v>
      </c>
      <c r="F158" s="14">
        <v>523.02634069420014</v>
      </c>
    </row>
    <row r="159" spans="1:6">
      <c r="A159" s="22">
        <v>16109</v>
      </c>
      <c r="B159" s="25">
        <v>45726</v>
      </c>
      <c r="C159" s="15"/>
      <c r="D159" s="12">
        <v>8400</v>
      </c>
      <c r="E159" s="19">
        <f t="shared" si="2"/>
        <v>3360</v>
      </c>
      <c r="F159" s="14">
        <v>523.02634069420014</v>
      </c>
    </row>
    <row r="160" spans="1:6">
      <c r="A160" s="22">
        <v>16220</v>
      </c>
      <c r="B160" s="25">
        <v>45726</v>
      </c>
      <c r="C160" s="15"/>
      <c r="D160" s="12">
        <v>6480</v>
      </c>
      <c r="E160" s="19">
        <f t="shared" si="2"/>
        <v>2592</v>
      </c>
      <c r="F160" s="14">
        <v>523.02634069420014</v>
      </c>
    </row>
    <row r="161" spans="1:6">
      <c r="A161" s="22">
        <v>16240</v>
      </c>
      <c r="B161" s="25">
        <v>45726</v>
      </c>
      <c r="C161" s="15"/>
      <c r="D161" s="12">
        <v>7200</v>
      </c>
      <c r="E161" s="19">
        <f t="shared" si="2"/>
        <v>2880</v>
      </c>
      <c r="F161" s="14">
        <v>523.02634069420014</v>
      </c>
    </row>
    <row r="162" spans="1:6">
      <c r="A162" s="22">
        <v>16247</v>
      </c>
      <c r="B162" s="25">
        <v>45726</v>
      </c>
      <c r="C162" s="15"/>
      <c r="D162" s="12">
        <f>550*12</f>
        <v>6600</v>
      </c>
      <c r="E162" s="19">
        <f t="shared" si="2"/>
        <v>2640</v>
      </c>
      <c r="F162" s="14">
        <v>523.02634069420014</v>
      </c>
    </row>
    <row r="163" spans="1:6">
      <c r="A163" s="22">
        <v>16257</v>
      </c>
      <c r="B163" s="25">
        <v>45726</v>
      </c>
      <c r="C163" s="15"/>
      <c r="D163" s="12">
        <f>450*12</f>
        <v>5400</v>
      </c>
      <c r="E163" s="19">
        <f t="shared" si="2"/>
        <v>2160</v>
      </c>
      <c r="F163" s="14">
        <v>523.02634069420014</v>
      </c>
    </row>
    <row r="164" spans="1:6">
      <c r="A164" s="22">
        <v>16284</v>
      </c>
      <c r="B164" s="25">
        <v>45726</v>
      </c>
      <c r="C164" s="15"/>
      <c r="D164" s="12">
        <v>6600</v>
      </c>
      <c r="E164" s="19">
        <f t="shared" si="2"/>
        <v>2640</v>
      </c>
      <c r="F164" s="14">
        <v>523.02634069420014</v>
      </c>
    </row>
    <row r="165" spans="1:6">
      <c r="A165" s="22">
        <v>16323</v>
      </c>
      <c r="B165" s="25">
        <v>45726</v>
      </c>
      <c r="C165" s="15"/>
      <c r="D165" s="12">
        <f>650*12</f>
        <v>7800</v>
      </c>
      <c r="E165" s="19">
        <f t="shared" si="2"/>
        <v>3120</v>
      </c>
      <c r="F165" s="14">
        <v>523.02634069420014</v>
      </c>
    </row>
    <row r="166" spans="1:6">
      <c r="A166" s="22">
        <v>16370</v>
      </c>
      <c r="B166" s="25">
        <v>45726</v>
      </c>
      <c r="C166" s="15"/>
      <c r="D166" s="12">
        <v>5760</v>
      </c>
      <c r="E166" s="19">
        <f t="shared" si="2"/>
        <v>2304</v>
      </c>
      <c r="F166" s="14">
        <v>523.02634069420014</v>
      </c>
    </row>
    <row r="167" spans="1:6">
      <c r="A167" s="22">
        <v>16377</v>
      </c>
      <c r="B167" s="25">
        <v>45726</v>
      </c>
      <c r="C167" s="15"/>
      <c r="D167" s="12">
        <v>6000</v>
      </c>
      <c r="E167" s="19">
        <f t="shared" si="2"/>
        <v>2400</v>
      </c>
      <c r="F167" s="14">
        <v>523.02634069420014</v>
      </c>
    </row>
    <row r="168" spans="1:6">
      <c r="A168" s="9">
        <v>16381</v>
      </c>
      <c r="B168" s="25">
        <v>45726</v>
      </c>
      <c r="C168" s="15"/>
      <c r="D168" s="12">
        <v>3600</v>
      </c>
      <c r="E168" s="19">
        <f t="shared" si="2"/>
        <v>1440</v>
      </c>
      <c r="F168" s="14">
        <v>376.57896529982406</v>
      </c>
    </row>
    <row r="169" spans="1:6">
      <c r="A169" s="9">
        <v>16382</v>
      </c>
      <c r="B169" s="25">
        <v>45726</v>
      </c>
      <c r="C169" s="15"/>
      <c r="D169" s="12">
        <v>3840</v>
      </c>
      <c r="E169" s="19">
        <f t="shared" si="2"/>
        <v>1536</v>
      </c>
      <c r="F169" s="14">
        <v>401.68422965314568</v>
      </c>
    </row>
    <row r="170" spans="1:6">
      <c r="A170" s="9">
        <v>16398</v>
      </c>
      <c r="B170" s="25">
        <v>45726</v>
      </c>
      <c r="C170" s="15"/>
      <c r="D170" s="12">
        <v>6600</v>
      </c>
      <c r="E170" s="19">
        <f t="shared" si="2"/>
        <v>2640</v>
      </c>
      <c r="F170" s="14">
        <v>523.02634069420014</v>
      </c>
    </row>
    <row r="171" spans="1:6">
      <c r="A171" s="9">
        <v>16427</v>
      </c>
      <c r="B171" s="25">
        <v>45726</v>
      </c>
      <c r="C171" s="15"/>
      <c r="D171" s="12">
        <v>5400</v>
      </c>
      <c r="E171" s="19">
        <f t="shared" si="2"/>
        <v>2160</v>
      </c>
      <c r="F171" s="14">
        <v>523.02634069420014</v>
      </c>
    </row>
    <row r="172" spans="1:6">
      <c r="A172" s="9">
        <v>16462</v>
      </c>
      <c r="B172" s="25">
        <v>45727</v>
      </c>
      <c r="C172" s="15"/>
      <c r="D172" s="12">
        <v>6600</v>
      </c>
      <c r="E172" s="19">
        <f t="shared" si="2"/>
        <v>2640</v>
      </c>
      <c r="F172" s="14">
        <v>523.02634069420014</v>
      </c>
    </row>
    <row r="173" spans="1:6">
      <c r="A173" s="9">
        <v>16563</v>
      </c>
      <c r="B173" s="25">
        <v>45727</v>
      </c>
      <c r="C173" s="15"/>
      <c r="D173" s="12">
        <v>7200</v>
      </c>
      <c r="E173" s="19">
        <f t="shared" si="2"/>
        <v>2880</v>
      </c>
      <c r="F173" s="14">
        <v>523.02634069420014</v>
      </c>
    </row>
    <row r="174" spans="1:6">
      <c r="A174" s="9">
        <v>16640</v>
      </c>
      <c r="B174" s="25">
        <v>45727</v>
      </c>
      <c r="C174" s="15"/>
      <c r="D174" s="12">
        <v>7200</v>
      </c>
      <c r="E174" s="19">
        <f t="shared" si="2"/>
        <v>2880</v>
      </c>
      <c r="F174" s="14">
        <v>523.02634069420014</v>
      </c>
    </row>
    <row r="175" spans="1:6">
      <c r="A175" s="9">
        <v>16697</v>
      </c>
      <c r="B175" s="25">
        <v>45727</v>
      </c>
      <c r="C175" s="15"/>
      <c r="D175" s="12">
        <v>7200</v>
      </c>
      <c r="E175" s="19">
        <f t="shared" si="2"/>
        <v>2880</v>
      </c>
      <c r="F175" s="14">
        <v>523.02634069420014</v>
      </c>
    </row>
    <row r="176" spans="1:6">
      <c r="A176" s="9">
        <v>16725</v>
      </c>
      <c r="B176" s="25">
        <v>45727</v>
      </c>
      <c r="C176" s="15"/>
      <c r="D176" s="12">
        <v>6000</v>
      </c>
      <c r="E176" s="19">
        <f t="shared" si="2"/>
        <v>2400</v>
      </c>
      <c r="F176" s="14">
        <v>523.02634069420014</v>
      </c>
    </row>
    <row r="177" spans="1:6">
      <c r="A177" s="9">
        <v>16726</v>
      </c>
      <c r="B177" s="25">
        <v>45727</v>
      </c>
      <c r="C177" s="15"/>
      <c r="D177" s="12">
        <v>7800</v>
      </c>
      <c r="E177" s="19">
        <f t="shared" si="2"/>
        <v>3120</v>
      </c>
      <c r="F177" s="14">
        <v>523.02634069420014</v>
      </c>
    </row>
    <row r="178" spans="1:6">
      <c r="A178" s="9">
        <v>16794</v>
      </c>
      <c r="B178" s="25">
        <v>45728</v>
      </c>
      <c r="C178" s="15"/>
      <c r="D178" s="12">
        <f>300*12</f>
        <v>3600</v>
      </c>
      <c r="E178" s="19">
        <f t="shared" si="2"/>
        <v>1440</v>
      </c>
      <c r="F178" s="14">
        <v>376.57896529982406</v>
      </c>
    </row>
    <row r="179" spans="1:6">
      <c r="A179" s="9">
        <v>16835</v>
      </c>
      <c r="B179" s="25">
        <v>45728</v>
      </c>
      <c r="C179" s="15"/>
      <c r="D179" s="12">
        <v>8400</v>
      </c>
      <c r="E179" s="19">
        <f t="shared" si="2"/>
        <v>3360</v>
      </c>
      <c r="F179" s="14">
        <v>523.02634069420014</v>
      </c>
    </row>
    <row r="180" spans="1:6">
      <c r="A180" s="9">
        <v>16836</v>
      </c>
      <c r="B180" s="25">
        <v>45728</v>
      </c>
      <c r="C180" s="15"/>
      <c r="D180" s="12">
        <v>4200</v>
      </c>
      <c r="E180" s="19">
        <f t="shared" si="2"/>
        <v>1680</v>
      </c>
      <c r="F180" s="14">
        <v>439.34212618312807</v>
      </c>
    </row>
    <row r="181" spans="1:6">
      <c r="A181" s="9">
        <v>16915</v>
      </c>
      <c r="B181" s="25">
        <v>45728</v>
      </c>
      <c r="C181" s="15"/>
      <c r="D181" s="12">
        <f>850*10</f>
        <v>8500</v>
      </c>
      <c r="E181" s="19">
        <f t="shared" si="2"/>
        <v>3400</v>
      </c>
      <c r="F181" s="14">
        <v>523.02634069420014</v>
      </c>
    </row>
    <row r="182" spans="1:6">
      <c r="A182" s="9">
        <v>17009</v>
      </c>
      <c r="B182" s="25">
        <v>45728</v>
      </c>
      <c r="C182" s="15"/>
      <c r="D182" s="12">
        <v>6600</v>
      </c>
      <c r="E182" s="19">
        <f t="shared" si="2"/>
        <v>2640</v>
      </c>
      <c r="F182" s="14">
        <v>523.02634069420014</v>
      </c>
    </row>
    <row r="183" spans="1:6">
      <c r="A183" s="9">
        <v>17102</v>
      </c>
      <c r="B183" s="25">
        <v>45728</v>
      </c>
      <c r="C183" s="15"/>
      <c r="D183" s="12">
        <f>560*12</f>
        <v>6720</v>
      </c>
      <c r="E183" s="19">
        <f t="shared" si="2"/>
        <v>2688</v>
      </c>
      <c r="F183" s="14">
        <v>523.02634069420014</v>
      </c>
    </row>
    <row r="184" spans="1:6">
      <c r="A184" s="9">
        <v>17127</v>
      </c>
      <c r="B184" s="25">
        <v>45728</v>
      </c>
      <c r="C184" s="15"/>
      <c r="D184" s="12">
        <v>4950</v>
      </c>
      <c r="E184" s="19">
        <f t="shared" si="2"/>
        <v>1980</v>
      </c>
      <c r="F184" s="14">
        <v>517.79607728725807</v>
      </c>
    </row>
    <row r="185" spans="1:6">
      <c r="A185" s="9">
        <v>17128</v>
      </c>
      <c r="B185" s="25">
        <v>45728</v>
      </c>
      <c r="C185" s="15"/>
      <c r="D185" s="12">
        <v>9000</v>
      </c>
      <c r="E185" s="19">
        <f t="shared" si="2"/>
        <v>3600</v>
      </c>
      <c r="F185" s="14">
        <v>523.02634069420014</v>
      </c>
    </row>
    <row r="186" spans="1:6">
      <c r="A186" s="9">
        <v>17129</v>
      </c>
      <c r="B186" s="25">
        <v>45728</v>
      </c>
      <c r="C186" s="15"/>
      <c r="D186" s="12">
        <v>7200</v>
      </c>
      <c r="E186" s="19">
        <f t="shared" si="2"/>
        <v>2880</v>
      </c>
      <c r="F186" s="14">
        <v>523.02634069420014</v>
      </c>
    </row>
    <row r="187" spans="1:6">
      <c r="A187" s="9">
        <v>17134</v>
      </c>
      <c r="B187" s="25">
        <v>45728</v>
      </c>
      <c r="C187" s="15"/>
      <c r="D187" s="12">
        <f>470*9</f>
        <v>4230</v>
      </c>
      <c r="E187" s="19">
        <f t="shared" si="2"/>
        <v>1692</v>
      </c>
      <c r="F187" s="14">
        <v>442.48028422729328</v>
      </c>
    </row>
    <row r="188" spans="1:6">
      <c r="A188" s="9">
        <v>17138</v>
      </c>
      <c r="B188" s="25">
        <v>45728</v>
      </c>
      <c r="C188" s="15"/>
      <c r="D188" s="12">
        <f>400*12</f>
        <v>4800</v>
      </c>
      <c r="E188" s="19">
        <f t="shared" si="2"/>
        <v>1920</v>
      </c>
      <c r="F188" s="14">
        <v>502.10528706643214</v>
      </c>
    </row>
    <row r="189" spans="1:6">
      <c r="A189" s="9">
        <v>17145</v>
      </c>
      <c r="B189" s="25">
        <v>45728</v>
      </c>
      <c r="C189" s="15"/>
      <c r="D189" s="12">
        <v>6600</v>
      </c>
      <c r="E189" s="19">
        <f t="shared" si="2"/>
        <v>2640</v>
      </c>
      <c r="F189" s="14">
        <v>523.02634069420014</v>
      </c>
    </row>
    <row r="190" spans="1:6">
      <c r="A190" s="26">
        <v>17158</v>
      </c>
      <c r="B190" s="27">
        <v>45728</v>
      </c>
      <c r="C190" s="24"/>
      <c r="D190" s="12">
        <f>530*12</f>
        <v>6360</v>
      </c>
      <c r="E190" s="19">
        <f t="shared" si="2"/>
        <v>2544</v>
      </c>
      <c r="F190" s="14">
        <v>523.02634069420014</v>
      </c>
    </row>
    <row r="191" spans="1:6">
      <c r="A191" s="9">
        <v>17185</v>
      </c>
      <c r="B191" s="25">
        <v>45729</v>
      </c>
      <c r="C191" s="15"/>
      <c r="D191" s="12">
        <v>1200</v>
      </c>
      <c r="E191" s="19">
        <f t="shared" si="2"/>
        <v>480</v>
      </c>
      <c r="F191" s="14">
        <v>125.52632176660804</v>
      </c>
    </row>
    <row r="192" spans="1:6">
      <c r="A192" s="9">
        <v>17300</v>
      </c>
      <c r="B192" s="25">
        <v>45729</v>
      </c>
      <c r="C192" s="15"/>
      <c r="D192" s="12">
        <f>550*10</f>
        <v>5500</v>
      </c>
      <c r="E192" s="19">
        <f t="shared" si="2"/>
        <v>2200</v>
      </c>
      <c r="F192" s="14">
        <v>523.02634069420014</v>
      </c>
    </row>
    <row r="193" spans="1:6">
      <c r="A193" s="9">
        <v>17363</v>
      </c>
      <c r="B193" s="25">
        <v>45729</v>
      </c>
      <c r="C193" s="15"/>
      <c r="D193" s="12">
        <v>6000</v>
      </c>
      <c r="E193" s="19">
        <f t="shared" si="2"/>
        <v>2400</v>
      </c>
      <c r="F193" s="14">
        <v>523.02634069420014</v>
      </c>
    </row>
    <row r="194" spans="1:6">
      <c r="A194" s="9">
        <v>17407</v>
      </c>
      <c r="B194" s="25">
        <v>45729</v>
      </c>
      <c r="C194" s="15"/>
      <c r="D194" s="12">
        <v>4800</v>
      </c>
      <c r="E194" s="19">
        <f t="shared" si="2"/>
        <v>1920</v>
      </c>
      <c r="F194" s="14">
        <v>502.10528706643214</v>
      </c>
    </row>
    <row r="195" spans="1:6">
      <c r="A195" s="9">
        <v>17429</v>
      </c>
      <c r="B195" s="25">
        <v>45729</v>
      </c>
      <c r="C195" s="15"/>
      <c r="D195" s="12">
        <v>7000</v>
      </c>
      <c r="E195" s="19">
        <f t="shared" si="2"/>
        <v>2800</v>
      </c>
      <c r="F195" s="14">
        <v>523.02634069420014</v>
      </c>
    </row>
    <row r="196" spans="1:6">
      <c r="A196" s="9">
        <v>17463</v>
      </c>
      <c r="B196" s="25">
        <v>45729</v>
      </c>
      <c r="C196" s="15"/>
      <c r="D196" s="12">
        <v>7200</v>
      </c>
      <c r="E196" s="19">
        <f t="shared" si="2"/>
        <v>2880</v>
      </c>
      <c r="F196" s="14">
        <v>523.02634069420014</v>
      </c>
    </row>
    <row r="197" spans="1:6">
      <c r="A197" s="9">
        <v>17479</v>
      </c>
      <c r="B197" s="25">
        <v>45729</v>
      </c>
      <c r="C197" s="15"/>
      <c r="D197" s="12">
        <v>6360</v>
      </c>
      <c r="E197" s="19">
        <f t="shared" si="2"/>
        <v>2544</v>
      </c>
      <c r="F197" s="14">
        <v>523.02634069420014</v>
      </c>
    </row>
    <row r="198" spans="1:6">
      <c r="A198" s="9">
        <v>17503</v>
      </c>
      <c r="B198" s="25">
        <v>45729</v>
      </c>
      <c r="C198" s="15"/>
      <c r="D198" s="12">
        <v>7200</v>
      </c>
      <c r="E198" s="19">
        <f t="shared" si="2"/>
        <v>2880</v>
      </c>
      <c r="F198" s="14">
        <v>523.02634069420014</v>
      </c>
    </row>
    <row r="199" spans="1:6">
      <c r="A199" s="9">
        <v>17542</v>
      </c>
      <c r="B199" s="25">
        <v>45729</v>
      </c>
      <c r="C199" s="15"/>
      <c r="D199" s="12">
        <v>4800</v>
      </c>
      <c r="E199" s="19">
        <f t="shared" si="2"/>
        <v>1920</v>
      </c>
      <c r="F199" s="14">
        <v>251.05264353321607</v>
      </c>
    </row>
    <row r="200" spans="1:6">
      <c r="A200" s="9">
        <v>17545</v>
      </c>
      <c r="B200" s="25">
        <v>45729</v>
      </c>
      <c r="C200" s="15"/>
      <c r="D200" s="12">
        <f>530*10</f>
        <v>5300</v>
      </c>
      <c r="E200" s="19">
        <f t="shared" si="2"/>
        <v>2120</v>
      </c>
      <c r="F200" s="14">
        <v>523.02634069420014</v>
      </c>
    </row>
    <row r="201" spans="1:6">
      <c r="A201" s="9">
        <v>17547</v>
      </c>
      <c r="B201" s="25">
        <v>45729</v>
      </c>
      <c r="C201" s="15"/>
      <c r="D201" s="12">
        <v>1332</v>
      </c>
      <c r="E201" s="19">
        <f t="shared" si="2"/>
        <v>532.80000000000007</v>
      </c>
      <c r="F201" s="14">
        <v>139.33421716093491</v>
      </c>
    </row>
    <row r="202" spans="1:6">
      <c r="A202" s="9">
        <v>17564</v>
      </c>
      <c r="B202" s="25">
        <v>45729</v>
      </c>
      <c r="C202" s="15"/>
      <c r="D202" s="12">
        <v>6840</v>
      </c>
      <c r="E202" s="19">
        <f t="shared" si="2"/>
        <v>2736</v>
      </c>
      <c r="F202" s="14">
        <v>523.02634069420014</v>
      </c>
    </row>
    <row r="203" spans="1:6">
      <c r="A203" s="9">
        <v>17611</v>
      </c>
      <c r="B203" s="25">
        <v>45730</v>
      </c>
      <c r="C203" s="15"/>
      <c r="D203" s="12">
        <v>5400</v>
      </c>
      <c r="E203" s="19">
        <f t="shared" si="2"/>
        <v>2160</v>
      </c>
      <c r="F203" s="14">
        <v>523.02634069420014</v>
      </c>
    </row>
    <row r="204" spans="1:6">
      <c r="A204" s="9">
        <v>17648</v>
      </c>
      <c r="B204" s="25">
        <v>45730</v>
      </c>
      <c r="C204" s="15"/>
      <c r="D204" s="12">
        <v>3792</v>
      </c>
      <c r="E204" s="19">
        <f t="shared" ref="E204:E267" si="3">D204*0.4</f>
        <v>1516.8000000000002</v>
      </c>
      <c r="F204" s="14">
        <v>396.6631767824814</v>
      </c>
    </row>
    <row r="205" spans="1:6">
      <c r="A205" s="9">
        <v>17740</v>
      </c>
      <c r="B205" s="25">
        <v>45730</v>
      </c>
      <c r="C205" s="15"/>
      <c r="D205" s="12">
        <v>3600</v>
      </c>
      <c r="E205" s="19">
        <f t="shared" si="3"/>
        <v>1440</v>
      </c>
      <c r="F205" s="14">
        <v>376.57896529982406</v>
      </c>
    </row>
    <row r="206" spans="1:6">
      <c r="A206" s="9">
        <v>17742</v>
      </c>
      <c r="B206" s="25">
        <v>45730</v>
      </c>
      <c r="C206" s="15"/>
      <c r="D206" s="12">
        <v>7200</v>
      </c>
      <c r="E206" s="19">
        <f t="shared" si="3"/>
        <v>2880</v>
      </c>
      <c r="F206" s="14">
        <v>523.02634069420014</v>
      </c>
    </row>
    <row r="207" spans="1:6">
      <c r="A207" s="9">
        <v>17759</v>
      </c>
      <c r="B207" s="25">
        <v>45730</v>
      </c>
      <c r="C207" s="15"/>
      <c r="D207" s="12">
        <f>675*12</f>
        <v>8100</v>
      </c>
      <c r="E207" s="19">
        <f t="shared" si="3"/>
        <v>3240</v>
      </c>
      <c r="F207" s="14">
        <v>523.02634069420014</v>
      </c>
    </row>
    <row r="208" spans="1:6">
      <c r="A208" s="9">
        <v>17798</v>
      </c>
      <c r="B208" s="25">
        <v>45730</v>
      </c>
      <c r="C208" s="15"/>
      <c r="D208" s="12">
        <v>6600</v>
      </c>
      <c r="E208" s="19">
        <f t="shared" si="3"/>
        <v>2640</v>
      </c>
      <c r="F208" s="14">
        <v>523.02634069420014</v>
      </c>
    </row>
    <row r="209" spans="1:6">
      <c r="A209" s="26">
        <v>17836</v>
      </c>
      <c r="B209" s="27">
        <v>45730</v>
      </c>
      <c r="C209" s="24"/>
      <c r="D209" s="12">
        <f>600*8</f>
        <v>4800</v>
      </c>
      <c r="E209" s="19">
        <f t="shared" si="3"/>
        <v>1920</v>
      </c>
      <c r="F209" s="14">
        <v>502.10528706643214</v>
      </c>
    </row>
    <row r="210" spans="1:6">
      <c r="A210" s="9">
        <v>17842</v>
      </c>
      <c r="B210" s="27">
        <v>45730</v>
      </c>
      <c r="C210" s="15"/>
      <c r="D210" s="12">
        <f>430*12</f>
        <v>5160</v>
      </c>
      <c r="E210" s="19">
        <f t="shared" si="3"/>
        <v>2064</v>
      </c>
      <c r="F210" s="14">
        <v>523.02634069420014</v>
      </c>
    </row>
    <row r="211" spans="1:6">
      <c r="A211" s="9">
        <v>17854</v>
      </c>
      <c r="B211" s="27">
        <v>45730</v>
      </c>
      <c r="C211" s="15"/>
      <c r="D211" s="12">
        <f>800*11</f>
        <v>8800</v>
      </c>
      <c r="E211" s="19">
        <f t="shared" si="3"/>
        <v>3520</v>
      </c>
      <c r="F211" s="14">
        <v>523.02634069420014</v>
      </c>
    </row>
    <row r="212" spans="1:6">
      <c r="A212" s="9">
        <v>17862</v>
      </c>
      <c r="B212" s="27">
        <v>45730</v>
      </c>
      <c r="C212" s="15"/>
      <c r="D212" s="12">
        <v>5607.53</v>
      </c>
      <c r="E212" s="19">
        <f t="shared" si="3"/>
        <v>2243.0120000000002</v>
      </c>
      <c r="F212" s="14">
        <v>523.02634069420014</v>
      </c>
    </row>
    <row r="213" spans="1:6">
      <c r="A213" s="9">
        <v>17884</v>
      </c>
      <c r="B213" s="27">
        <v>45730</v>
      </c>
      <c r="C213" s="15"/>
      <c r="D213" s="12">
        <v>9000</v>
      </c>
      <c r="E213" s="19">
        <f t="shared" si="3"/>
        <v>3600</v>
      </c>
      <c r="F213" s="14">
        <v>523.02634069420014</v>
      </c>
    </row>
    <row r="214" spans="1:6">
      <c r="A214" s="9">
        <v>17886</v>
      </c>
      <c r="B214" s="27">
        <v>45730</v>
      </c>
      <c r="C214" s="15"/>
      <c r="D214" s="12">
        <v>8400</v>
      </c>
      <c r="E214" s="19">
        <f t="shared" si="3"/>
        <v>3360</v>
      </c>
      <c r="F214" s="14">
        <v>523.02634069420014</v>
      </c>
    </row>
    <row r="215" spans="1:6">
      <c r="A215" s="9">
        <v>17893</v>
      </c>
      <c r="B215" s="27">
        <v>45730</v>
      </c>
      <c r="C215" s="15"/>
      <c r="D215" s="12">
        <f>480*12</f>
        <v>5760</v>
      </c>
      <c r="E215" s="19">
        <f t="shared" si="3"/>
        <v>2304</v>
      </c>
      <c r="F215" s="14">
        <v>523.02634069420014</v>
      </c>
    </row>
    <row r="216" spans="1:6">
      <c r="A216" s="9">
        <v>17909</v>
      </c>
      <c r="B216" s="27">
        <v>45730</v>
      </c>
      <c r="C216" s="24"/>
      <c r="D216" s="12">
        <v>7200</v>
      </c>
      <c r="E216" s="19">
        <f t="shared" si="3"/>
        <v>2880</v>
      </c>
      <c r="F216" s="14">
        <v>523.02634069420014</v>
      </c>
    </row>
    <row r="217" spans="1:6">
      <c r="A217" s="9">
        <v>17939</v>
      </c>
      <c r="B217" s="25">
        <v>45731</v>
      </c>
      <c r="C217" s="15"/>
      <c r="D217" s="12">
        <v>6096</v>
      </c>
      <c r="E217" s="19">
        <f t="shared" si="3"/>
        <v>2438.4</v>
      </c>
      <c r="F217" s="14">
        <v>523.02634069420014</v>
      </c>
    </row>
    <row r="218" spans="1:6">
      <c r="A218" s="9">
        <v>17946</v>
      </c>
      <c r="B218" s="25">
        <v>45731</v>
      </c>
      <c r="C218" s="15"/>
      <c r="D218" s="12">
        <v>6600</v>
      </c>
      <c r="E218" s="19">
        <f t="shared" si="3"/>
        <v>2640</v>
      </c>
      <c r="F218" s="14">
        <v>523.02634069420014</v>
      </c>
    </row>
    <row r="219" spans="1:6">
      <c r="A219" s="9">
        <v>17954</v>
      </c>
      <c r="B219" s="25">
        <v>45731</v>
      </c>
      <c r="C219" s="15"/>
      <c r="D219" s="12">
        <f>550*12</f>
        <v>6600</v>
      </c>
      <c r="E219" s="19">
        <f t="shared" si="3"/>
        <v>2640</v>
      </c>
      <c r="F219" s="14">
        <v>523.02634069420014</v>
      </c>
    </row>
    <row r="220" spans="1:6">
      <c r="A220" s="9">
        <v>17960</v>
      </c>
      <c r="B220" s="25">
        <v>45732</v>
      </c>
      <c r="C220" s="15"/>
      <c r="D220" s="12">
        <v>4800</v>
      </c>
      <c r="E220" s="19">
        <f t="shared" si="3"/>
        <v>1920</v>
      </c>
      <c r="F220" s="14">
        <v>502.10528706643214</v>
      </c>
    </row>
    <row r="221" spans="1:6">
      <c r="A221" s="9">
        <v>17992</v>
      </c>
      <c r="B221" s="25">
        <v>45732</v>
      </c>
      <c r="C221" s="15"/>
      <c r="D221" s="12">
        <f>445*12</f>
        <v>5340</v>
      </c>
      <c r="E221" s="19">
        <f t="shared" si="3"/>
        <v>2136</v>
      </c>
      <c r="F221" s="14">
        <v>523.02634069420014</v>
      </c>
    </row>
    <row r="222" spans="1:6">
      <c r="A222" s="9">
        <v>17997</v>
      </c>
      <c r="B222" s="25">
        <v>45732</v>
      </c>
      <c r="C222" s="15"/>
      <c r="D222" s="12">
        <v>4800</v>
      </c>
      <c r="E222" s="19">
        <f t="shared" si="3"/>
        <v>1920</v>
      </c>
      <c r="F222" s="14">
        <v>502.10528706643214</v>
      </c>
    </row>
    <row r="223" spans="1:6">
      <c r="A223" s="26">
        <v>18032</v>
      </c>
      <c r="B223" s="27">
        <v>45733</v>
      </c>
      <c r="C223" s="15"/>
      <c r="D223" s="12">
        <v>6000</v>
      </c>
      <c r="E223" s="19">
        <f t="shared" si="3"/>
        <v>2400</v>
      </c>
      <c r="F223" s="14">
        <v>523.02634069420014</v>
      </c>
    </row>
    <row r="224" spans="1:6">
      <c r="A224" s="26">
        <v>18035</v>
      </c>
      <c r="B224" s="25">
        <v>45733</v>
      </c>
      <c r="C224" s="15"/>
      <c r="D224" s="12">
        <v>6600</v>
      </c>
      <c r="E224" s="19">
        <f t="shared" si="3"/>
        <v>2640</v>
      </c>
      <c r="F224" s="14">
        <v>523.02634069420014</v>
      </c>
    </row>
    <row r="225" spans="1:6">
      <c r="A225" s="26">
        <v>18042</v>
      </c>
      <c r="B225" s="25">
        <v>45733</v>
      </c>
      <c r="C225" s="15"/>
      <c r="D225" s="12">
        <v>6000</v>
      </c>
      <c r="E225" s="19">
        <f t="shared" si="3"/>
        <v>2400</v>
      </c>
      <c r="F225" s="14">
        <v>523.02634069420014</v>
      </c>
    </row>
    <row r="226" spans="1:6">
      <c r="A226" s="9">
        <v>18118</v>
      </c>
      <c r="B226" s="25">
        <v>45733</v>
      </c>
      <c r="C226" s="15"/>
      <c r="D226" s="12">
        <f>680*6</f>
        <v>4080</v>
      </c>
      <c r="E226" s="19">
        <f t="shared" si="3"/>
        <v>1632</v>
      </c>
      <c r="F226" s="14">
        <v>426.78949400646729</v>
      </c>
    </row>
    <row r="227" spans="1:6">
      <c r="A227" s="9">
        <v>18128</v>
      </c>
      <c r="B227" s="25">
        <v>45733</v>
      </c>
      <c r="C227" s="15"/>
      <c r="D227" s="12">
        <v>4800</v>
      </c>
      <c r="E227" s="19">
        <f t="shared" si="3"/>
        <v>1920</v>
      </c>
      <c r="F227" s="14">
        <v>502.10528706643214</v>
      </c>
    </row>
    <row r="228" spans="1:6">
      <c r="A228" s="9">
        <v>18147</v>
      </c>
      <c r="B228" s="25">
        <v>45733</v>
      </c>
      <c r="C228" s="15"/>
      <c r="D228" s="12">
        <v>6000</v>
      </c>
      <c r="E228" s="19">
        <f t="shared" si="3"/>
        <v>2400</v>
      </c>
      <c r="F228" s="14">
        <v>523.02634069420014</v>
      </c>
    </row>
    <row r="229" spans="1:6">
      <c r="A229" s="9">
        <v>18172</v>
      </c>
      <c r="B229" s="25">
        <v>45733</v>
      </c>
      <c r="C229" s="24"/>
      <c r="D229" s="12">
        <v>6360</v>
      </c>
      <c r="E229" s="19">
        <f t="shared" si="3"/>
        <v>2544</v>
      </c>
      <c r="F229" s="14">
        <v>523.02634069420014</v>
      </c>
    </row>
    <row r="230" spans="1:6">
      <c r="A230" s="9">
        <v>18181</v>
      </c>
      <c r="B230" s="25">
        <v>45733</v>
      </c>
      <c r="C230" s="15"/>
      <c r="D230" s="12">
        <v>3150</v>
      </c>
      <c r="E230" s="19">
        <f t="shared" si="3"/>
        <v>1260</v>
      </c>
      <c r="F230" s="14">
        <v>329.5065946373461</v>
      </c>
    </row>
    <row r="231" spans="1:6">
      <c r="A231" s="9">
        <v>18197</v>
      </c>
      <c r="B231" s="25">
        <v>45733</v>
      </c>
      <c r="C231" s="15"/>
      <c r="D231" s="12">
        <v>3600</v>
      </c>
      <c r="E231" s="19">
        <f t="shared" si="3"/>
        <v>1440</v>
      </c>
      <c r="F231" s="14">
        <v>376.57896529982406</v>
      </c>
    </row>
    <row r="232" spans="1:6">
      <c r="A232" s="9">
        <v>18201</v>
      </c>
      <c r="B232" s="25">
        <v>45733</v>
      </c>
      <c r="C232" s="15"/>
      <c r="D232" s="12">
        <v>3200</v>
      </c>
      <c r="E232" s="19">
        <f t="shared" si="3"/>
        <v>1280</v>
      </c>
      <c r="F232" s="14">
        <v>334.73685804428806</v>
      </c>
    </row>
    <row r="233" spans="1:6">
      <c r="A233" s="9">
        <v>18202</v>
      </c>
      <c r="B233" s="25">
        <v>45733</v>
      </c>
      <c r="C233" s="15"/>
      <c r="D233" s="12">
        <v>8400</v>
      </c>
      <c r="E233" s="19">
        <f t="shared" si="3"/>
        <v>3360</v>
      </c>
      <c r="F233" s="14">
        <v>523.02634069420014</v>
      </c>
    </row>
    <row r="234" spans="1:6">
      <c r="A234" s="9">
        <v>18223</v>
      </c>
      <c r="B234" s="25">
        <v>45733</v>
      </c>
      <c r="C234" s="15"/>
      <c r="D234" s="12">
        <f>500*11</f>
        <v>5500</v>
      </c>
      <c r="E234" s="19">
        <f t="shared" si="3"/>
        <v>2200</v>
      </c>
      <c r="F234" s="14">
        <v>523.02634069420014</v>
      </c>
    </row>
    <row r="235" spans="1:6">
      <c r="A235" s="9">
        <v>18246</v>
      </c>
      <c r="B235" s="25">
        <v>45733</v>
      </c>
      <c r="C235" s="15"/>
      <c r="D235" s="12">
        <v>6000</v>
      </c>
      <c r="E235" s="19">
        <f t="shared" si="3"/>
        <v>2400</v>
      </c>
      <c r="F235" s="14">
        <v>523.02634069420014</v>
      </c>
    </row>
    <row r="236" spans="1:6">
      <c r="A236" s="9">
        <v>18298</v>
      </c>
      <c r="B236" s="25">
        <v>45733</v>
      </c>
      <c r="C236" s="15"/>
      <c r="D236" s="12">
        <v>3640</v>
      </c>
      <c r="E236" s="19">
        <f t="shared" si="3"/>
        <v>1456</v>
      </c>
      <c r="F236" s="14">
        <v>380.76317602537767</v>
      </c>
    </row>
    <row r="237" spans="1:6">
      <c r="A237" s="9">
        <v>18329</v>
      </c>
      <c r="B237" s="25">
        <v>45733</v>
      </c>
      <c r="C237" s="15"/>
      <c r="D237" s="12">
        <v>5400</v>
      </c>
      <c r="E237" s="19">
        <f t="shared" si="3"/>
        <v>2160</v>
      </c>
      <c r="F237" s="14">
        <v>523.02634069420014</v>
      </c>
    </row>
    <row r="238" spans="1:6">
      <c r="A238" s="9">
        <v>18350</v>
      </c>
      <c r="B238" s="25">
        <v>45733</v>
      </c>
      <c r="C238" s="15"/>
      <c r="D238" s="12">
        <v>7200</v>
      </c>
      <c r="E238" s="19">
        <f t="shared" si="3"/>
        <v>2880</v>
      </c>
      <c r="F238" s="14">
        <v>523.02634069420014</v>
      </c>
    </row>
    <row r="239" spans="1:6">
      <c r="A239" s="9">
        <v>18373</v>
      </c>
      <c r="B239" s="25">
        <v>45733</v>
      </c>
      <c r="C239" s="15"/>
      <c r="D239" s="12">
        <v>7200</v>
      </c>
      <c r="E239" s="19">
        <f t="shared" si="3"/>
        <v>2880</v>
      </c>
      <c r="F239" s="14">
        <v>523.02634069420014</v>
      </c>
    </row>
    <row r="240" spans="1:6">
      <c r="A240" s="9">
        <v>18379</v>
      </c>
      <c r="B240" s="25">
        <v>45733</v>
      </c>
      <c r="C240" s="15"/>
      <c r="D240" s="12">
        <v>6000</v>
      </c>
      <c r="E240" s="19">
        <f t="shared" si="3"/>
        <v>2400</v>
      </c>
      <c r="F240" s="14">
        <v>523.02634069420014</v>
      </c>
    </row>
    <row r="241" spans="1:6">
      <c r="A241" s="9">
        <v>18398</v>
      </c>
      <c r="B241" s="25">
        <v>45733</v>
      </c>
      <c r="C241" s="15"/>
      <c r="D241" s="12">
        <v>2400</v>
      </c>
      <c r="E241" s="19">
        <f t="shared" si="3"/>
        <v>960</v>
      </c>
      <c r="F241" s="14">
        <v>251.05264353321607</v>
      </c>
    </row>
    <row r="242" spans="1:6">
      <c r="A242" s="9">
        <v>18405</v>
      </c>
      <c r="B242" s="25">
        <v>45733</v>
      </c>
      <c r="C242" s="15"/>
      <c r="D242" s="12">
        <v>7200</v>
      </c>
      <c r="E242" s="19">
        <f t="shared" si="3"/>
        <v>2880</v>
      </c>
      <c r="F242" s="14">
        <v>523.02634069420014</v>
      </c>
    </row>
    <row r="243" spans="1:6">
      <c r="A243" s="9">
        <v>18407</v>
      </c>
      <c r="B243" s="25">
        <v>45733</v>
      </c>
      <c r="C243" s="15"/>
      <c r="D243" s="12">
        <v>6360</v>
      </c>
      <c r="E243" s="19">
        <f t="shared" si="3"/>
        <v>2544</v>
      </c>
      <c r="F243" s="14">
        <v>523.02634069420014</v>
      </c>
    </row>
    <row r="244" spans="1:6">
      <c r="A244" s="9">
        <v>18418</v>
      </c>
      <c r="B244" s="25">
        <v>45733</v>
      </c>
      <c r="C244" s="15"/>
      <c r="D244" s="12">
        <v>7200</v>
      </c>
      <c r="E244" s="19">
        <f t="shared" si="3"/>
        <v>2880</v>
      </c>
      <c r="F244" s="14">
        <v>523.02634069420014</v>
      </c>
    </row>
    <row r="245" spans="1:6">
      <c r="A245" s="9">
        <v>18521</v>
      </c>
      <c r="B245" s="25">
        <v>45734</v>
      </c>
      <c r="C245" s="15"/>
      <c r="D245" s="12">
        <f>700*12</f>
        <v>8400</v>
      </c>
      <c r="E245" s="19">
        <f t="shared" si="3"/>
        <v>3360</v>
      </c>
      <c r="F245" s="14">
        <v>523.02634069420014</v>
      </c>
    </row>
    <row r="246" spans="1:6">
      <c r="A246" s="9">
        <v>18560</v>
      </c>
      <c r="B246" s="25">
        <v>45734</v>
      </c>
      <c r="C246" s="15"/>
      <c r="D246" s="12">
        <v>4200</v>
      </c>
      <c r="E246" s="19">
        <f t="shared" si="3"/>
        <v>1680</v>
      </c>
      <c r="F246" s="14">
        <v>439.34212618312807</v>
      </c>
    </row>
    <row r="247" spans="1:6">
      <c r="A247" s="9">
        <v>18573</v>
      </c>
      <c r="B247" s="25">
        <v>45734</v>
      </c>
      <c r="C247" s="15"/>
      <c r="D247" s="12">
        <f>500*12</f>
        <v>6000</v>
      </c>
      <c r="E247" s="19">
        <f t="shared" si="3"/>
        <v>2400</v>
      </c>
      <c r="F247" s="14">
        <v>523.02634069420014</v>
      </c>
    </row>
    <row r="248" spans="1:6">
      <c r="A248" s="9">
        <v>18585</v>
      </c>
      <c r="B248" s="25">
        <v>45734</v>
      </c>
      <c r="C248" s="15"/>
      <c r="D248" s="12">
        <f>630*12</f>
        <v>7560</v>
      </c>
      <c r="E248" s="19">
        <f t="shared" si="3"/>
        <v>3024</v>
      </c>
      <c r="F248" s="14">
        <v>523.02634069420014</v>
      </c>
    </row>
    <row r="249" spans="1:6">
      <c r="A249" s="9">
        <v>18635</v>
      </c>
      <c r="B249" s="25">
        <v>45734</v>
      </c>
      <c r="C249" s="15"/>
      <c r="D249" s="12">
        <v>5400</v>
      </c>
      <c r="E249" s="19">
        <f t="shared" si="3"/>
        <v>2160</v>
      </c>
      <c r="F249" s="14">
        <v>523.02634069420014</v>
      </c>
    </row>
    <row r="250" spans="1:6">
      <c r="A250" s="9">
        <v>18639</v>
      </c>
      <c r="B250" s="25">
        <v>45734</v>
      </c>
      <c r="C250" s="15"/>
      <c r="D250" s="12">
        <f>550*11</f>
        <v>6050</v>
      </c>
      <c r="E250" s="19">
        <f t="shared" si="3"/>
        <v>2420</v>
      </c>
      <c r="F250" s="14">
        <v>523.02634069420014</v>
      </c>
    </row>
    <row r="251" spans="1:6">
      <c r="A251" s="9">
        <v>18642</v>
      </c>
      <c r="B251" s="25">
        <v>45734</v>
      </c>
      <c r="C251" s="15"/>
      <c r="D251" s="12">
        <v>5400</v>
      </c>
      <c r="E251" s="19">
        <f t="shared" si="3"/>
        <v>2160</v>
      </c>
      <c r="F251" s="14">
        <v>523.02634069420014</v>
      </c>
    </row>
    <row r="252" spans="1:6">
      <c r="A252" s="9">
        <v>18644</v>
      </c>
      <c r="B252" s="25">
        <v>45734</v>
      </c>
      <c r="C252" s="15"/>
      <c r="D252" s="12">
        <v>9000</v>
      </c>
      <c r="E252" s="19">
        <f t="shared" si="3"/>
        <v>3600</v>
      </c>
      <c r="F252" s="14">
        <v>523.02634069420014</v>
      </c>
    </row>
    <row r="253" spans="1:6">
      <c r="A253" s="9">
        <v>18645</v>
      </c>
      <c r="B253" s="25">
        <v>45734</v>
      </c>
      <c r="C253" s="15"/>
      <c r="D253" s="12">
        <v>6840</v>
      </c>
      <c r="E253" s="19">
        <f t="shared" si="3"/>
        <v>2736</v>
      </c>
      <c r="F253" s="14">
        <v>523.02634069420014</v>
      </c>
    </row>
    <row r="254" spans="1:6">
      <c r="A254" s="9">
        <v>18653</v>
      </c>
      <c r="B254" s="25">
        <v>45734</v>
      </c>
      <c r="C254" s="15"/>
      <c r="D254" s="12">
        <f>435*12</f>
        <v>5220</v>
      </c>
      <c r="E254" s="19">
        <f t="shared" si="3"/>
        <v>2088</v>
      </c>
      <c r="F254" s="14">
        <v>523.02634069420014</v>
      </c>
    </row>
    <row r="255" spans="1:6">
      <c r="A255" s="9">
        <v>18654</v>
      </c>
      <c r="B255" s="25">
        <v>45734</v>
      </c>
      <c r="C255" s="15"/>
      <c r="D255" s="12">
        <v>7200</v>
      </c>
      <c r="E255" s="19">
        <f t="shared" si="3"/>
        <v>2880</v>
      </c>
      <c r="F255" s="14">
        <v>523.02634069420014</v>
      </c>
    </row>
    <row r="256" spans="1:6">
      <c r="A256" s="9">
        <v>18655</v>
      </c>
      <c r="B256" s="25">
        <v>45734</v>
      </c>
      <c r="C256" s="15"/>
      <c r="D256" s="12">
        <f>400*12</f>
        <v>4800</v>
      </c>
      <c r="E256" s="19">
        <f t="shared" si="3"/>
        <v>1920</v>
      </c>
      <c r="F256" s="14">
        <v>502.10528706643214</v>
      </c>
    </row>
    <row r="257" spans="1:6">
      <c r="A257" s="9">
        <v>18661</v>
      </c>
      <c r="B257" s="25">
        <v>45734</v>
      </c>
      <c r="C257" s="15"/>
      <c r="D257" s="12">
        <v>6000</v>
      </c>
      <c r="E257" s="19">
        <f t="shared" si="3"/>
        <v>2400</v>
      </c>
      <c r="F257" s="14">
        <v>523.02634069420014</v>
      </c>
    </row>
    <row r="258" spans="1:6">
      <c r="A258" s="9">
        <v>18663</v>
      </c>
      <c r="B258" s="25">
        <v>45734</v>
      </c>
      <c r="C258" s="15"/>
      <c r="D258" s="12">
        <v>4800</v>
      </c>
      <c r="E258" s="19">
        <f t="shared" si="3"/>
        <v>1920</v>
      </c>
      <c r="F258" s="14">
        <v>502.10528706643214</v>
      </c>
    </row>
    <row r="259" spans="1:6">
      <c r="A259" s="9">
        <v>18854</v>
      </c>
      <c r="B259" s="25">
        <v>45735</v>
      </c>
      <c r="C259" s="15"/>
      <c r="D259" s="12">
        <v>7200</v>
      </c>
      <c r="E259" s="19">
        <f t="shared" si="3"/>
        <v>2880</v>
      </c>
      <c r="F259" s="14">
        <v>523.02634069420014</v>
      </c>
    </row>
    <row r="260" spans="1:6">
      <c r="A260" s="9">
        <v>18863</v>
      </c>
      <c r="B260" s="25">
        <v>45735</v>
      </c>
      <c r="C260" s="15"/>
      <c r="D260" s="12">
        <v>5400</v>
      </c>
      <c r="E260" s="19">
        <f t="shared" si="3"/>
        <v>2160</v>
      </c>
      <c r="F260" s="14">
        <v>523.02634069420014</v>
      </c>
    </row>
    <row r="261" spans="1:6">
      <c r="A261" s="9">
        <v>18902</v>
      </c>
      <c r="B261" s="25">
        <v>45735</v>
      </c>
      <c r="C261" s="15"/>
      <c r="D261" s="12">
        <v>3000</v>
      </c>
      <c r="E261" s="19">
        <f t="shared" si="3"/>
        <v>1200</v>
      </c>
      <c r="F261" s="14">
        <v>313.81580441652005</v>
      </c>
    </row>
    <row r="262" spans="1:6">
      <c r="A262" s="9">
        <v>18924</v>
      </c>
      <c r="B262" s="25">
        <v>45735</v>
      </c>
      <c r="C262" s="15"/>
      <c r="D262" s="12">
        <f>500*11</f>
        <v>5500</v>
      </c>
      <c r="E262" s="19">
        <f t="shared" si="3"/>
        <v>2200</v>
      </c>
      <c r="F262" s="14">
        <v>523.02634069420014</v>
      </c>
    </row>
    <row r="263" spans="1:6">
      <c r="A263" s="9">
        <v>18926</v>
      </c>
      <c r="B263" s="25">
        <v>45735</v>
      </c>
      <c r="C263" s="15"/>
      <c r="D263" s="12">
        <v>4440</v>
      </c>
      <c r="E263" s="19">
        <f t="shared" si="3"/>
        <v>1776</v>
      </c>
      <c r="F263" s="14">
        <v>464.44739053644963</v>
      </c>
    </row>
    <row r="264" spans="1:6">
      <c r="A264" s="9">
        <v>18932</v>
      </c>
      <c r="B264" s="25">
        <v>45735</v>
      </c>
      <c r="C264" s="15"/>
      <c r="D264" s="12">
        <v>7150</v>
      </c>
      <c r="E264" s="19">
        <f t="shared" si="3"/>
        <v>2860</v>
      </c>
      <c r="F264" s="14">
        <v>523.02634069420014</v>
      </c>
    </row>
    <row r="265" spans="1:6">
      <c r="A265" s="9">
        <v>18935</v>
      </c>
      <c r="B265" s="25">
        <v>45735</v>
      </c>
      <c r="C265" s="15"/>
      <c r="D265" s="12">
        <f>480*12</f>
        <v>5760</v>
      </c>
      <c r="E265" s="19">
        <f t="shared" si="3"/>
        <v>2304</v>
      </c>
      <c r="F265" s="14">
        <v>523.02634069420014</v>
      </c>
    </row>
    <row r="266" spans="1:6">
      <c r="A266" s="9">
        <v>18938</v>
      </c>
      <c r="B266" s="25">
        <v>45735</v>
      </c>
      <c r="C266" s="15"/>
      <c r="D266" s="12">
        <v>7200</v>
      </c>
      <c r="E266" s="19">
        <f t="shared" si="3"/>
        <v>2880</v>
      </c>
      <c r="F266" s="14">
        <v>523.02634069420014</v>
      </c>
    </row>
    <row r="267" spans="1:6">
      <c r="A267" s="9">
        <v>18939</v>
      </c>
      <c r="B267" s="25">
        <v>45735</v>
      </c>
      <c r="C267" s="15"/>
      <c r="D267" s="12">
        <v>7200</v>
      </c>
      <c r="E267" s="19">
        <f t="shared" si="3"/>
        <v>2880</v>
      </c>
      <c r="F267" s="14">
        <v>523.02634069420014</v>
      </c>
    </row>
    <row r="268" spans="1:6">
      <c r="A268" s="9">
        <v>18941</v>
      </c>
      <c r="B268" s="25">
        <v>45735</v>
      </c>
      <c r="C268" s="15"/>
      <c r="D268" s="12">
        <v>6600</v>
      </c>
      <c r="E268" s="19">
        <f t="shared" ref="E268:E320" si="4">D268*0.4</f>
        <v>2640</v>
      </c>
      <c r="F268" s="14">
        <v>523.02634069420014</v>
      </c>
    </row>
    <row r="269" spans="1:6">
      <c r="A269" s="9">
        <v>18942</v>
      </c>
      <c r="B269" s="25">
        <v>45735</v>
      </c>
      <c r="C269" s="15"/>
      <c r="D269" s="12">
        <v>4200</v>
      </c>
      <c r="E269" s="19">
        <f t="shared" si="4"/>
        <v>1680</v>
      </c>
      <c r="F269" s="14">
        <v>439.34212618312807</v>
      </c>
    </row>
    <row r="270" spans="1:6">
      <c r="A270" s="9">
        <v>18948</v>
      </c>
      <c r="B270" s="25">
        <v>45735</v>
      </c>
      <c r="C270" s="15"/>
      <c r="D270" s="12">
        <v>6000</v>
      </c>
      <c r="E270" s="19">
        <f t="shared" si="4"/>
        <v>2400</v>
      </c>
      <c r="F270" s="14">
        <v>523.02634069420014</v>
      </c>
    </row>
    <row r="271" spans="1:6">
      <c r="A271" s="9">
        <v>18952</v>
      </c>
      <c r="B271" s="25">
        <v>45735</v>
      </c>
      <c r="C271" s="15"/>
      <c r="D271" s="12">
        <v>4050</v>
      </c>
      <c r="E271" s="19">
        <f t="shared" si="4"/>
        <v>1620</v>
      </c>
      <c r="F271" s="14">
        <v>423.65133596230203</v>
      </c>
    </row>
    <row r="272" spans="1:6">
      <c r="A272" s="9">
        <v>18954</v>
      </c>
      <c r="B272" s="25">
        <v>45735</v>
      </c>
      <c r="C272" s="15"/>
      <c r="D272" s="12">
        <v>7200</v>
      </c>
      <c r="E272" s="19">
        <f t="shared" si="4"/>
        <v>2880</v>
      </c>
      <c r="F272" s="14">
        <v>523.02634069420014</v>
      </c>
    </row>
    <row r="273" spans="1:6">
      <c r="A273" s="9">
        <v>18958</v>
      </c>
      <c r="B273" s="25">
        <v>45735</v>
      </c>
      <c r="C273" s="15"/>
      <c r="D273" s="12">
        <v>7200</v>
      </c>
      <c r="E273" s="19">
        <f t="shared" si="4"/>
        <v>2880</v>
      </c>
      <c r="F273" s="14">
        <v>523.02634069420014</v>
      </c>
    </row>
    <row r="274" spans="1:6">
      <c r="A274" s="9">
        <v>19041</v>
      </c>
      <c r="B274" s="25">
        <v>45736</v>
      </c>
      <c r="C274" s="15"/>
      <c r="D274" s="12">
        <f>400*9</f>
        <v>3600</v>
      </c>
      <c r="E274" s="19">
        <f t="shared" si="4"/>
        <v>1440</v>
      </c>
      <c r="F274" s="14">
        <v>376.57896529982406</v>
      </c>
    </row>
    <row r="275" spans="1:6">
      <c r="A275" s="9">
        <v>19061</v>
      </c>
      <c r="B275" s="25">
        <v>45736</v>
      </c>
      <c r="C275" s="15"/>
      <c r="D275" s="12">
        <v>7200</v>
      </c>
      <c r="E275" s="19">
        <f t="shared" si="4"/>
        <v>2880</v>
      </c>
      <c r="F275" s="14">
        <v>523.02634069420014</v>
      </c>
    </row>
    <row r="276" spans="1:6">
      <c r="A276" s="9">
        <v>19104</v>
      </c>
      <c r="B276" s="25">
        <v>45736</v>
      </c>
      <c r="C276" s="15"/>
      <c r="D276" s="12">
        <f>500*10</f>
        <v>5000</v>
      </c>
      <c r="E276" s="19">
        <f t="shared" si="4"/>
        <v>2000</v>
      </c>
      <c r="F276" s="14">
        <v>523.02634069420014</v>
      </c>
    </row>
    <row r="277" spans="1:6">
      <c r="A277" s="9">
        <v>19122</v>
      </c>
      <c r="B277" s="25">
        <v>45736</v>
      </c>
      <c r="C277" s="15"/>
      <c r="D277" s="12">
        <f>450*8</f>
        <v>3600</v>
      </c>
      <c r="E277" s="19">
        <f t="shared" si="4"/>
        <v>1440</v>
      </c>
      <c r="F277" s="14">
        <v>376.57896529982406</v>
      </c>
    </row>
    <row r="278" spans="1:6">
      <c r="A278" s="9">
        <v>19154</v>
      </c>
      <c r="B278" s="25">
        <v>45736</v>
      </c>
      <c r="C278" s="15"/>
      <c r="D278" s="12">
        <v>4800</v>
      </c>
      <c r="E278" s="19">
        <f t="shared" si="4"/>
        <v>1920</v>
      </c>
      <c r="F278" s="14">
        <v>502.10528706643214</v>
      </c>
    </row>
    <row r="279" spans="1:6">
      <c r="A279" s="9">
        <v>19177</v>
      </c>
      <c r="B279" s="25">
        <v>45736</v>
      </c>
      <c r="C279" s="15"/>
      <c r="D279" s="12">
        <v>5850</v>
      </c>
      <c r="E279" s="19">
        <f t="shared" si="4"/>
        <v>2340</v>
      </c>
      <c r="F279" s="14">
        <v>523.02634069420014</v>
      </c>
    </row>
    <row r="280" spans="1:6">
      <c r="A280" s="9">
        <v>19191</v>
      </c>
      <c r="B280" s="25">
        <v>45736</v>
      </c>
      <c r="C280" s="15"/>
      <c r="D280" s="12">
        <v>6000</v>
      </c>
      <c r="E280" s="19">
        <f t="shared" si="4"/>
        <v>2400</v>
      </c>
      <c r="F280" s="14">
        <v>523.02634069420014</v>
      </c>
    </row>
    <row r="281" spans="1:6">
      <c r="A281" s="9">
        <v>19196</v>
      </c>
      <c r="B281" s="25">
        <v>45736</v>
      </c>
      <c r="C281" s="15"/>
      <c r="D281" s="12">
        <f>380*12</f>
        <v>4560</v>
      </c>
      <c r="E281" s="19">
        <f t="shared" si="4"/>
        <v>1824</v>
      </c>
      <c r="F281" s="14">
        <v>477.00002271311047</v>
      </c>
    </row>
    <row r="282" spans="1:6">
      <c r="A282" s="9">
        <v>19207</v>
      </c>
      <c r="B282" s="25">
        <v>45736</v>
      </c>
      <c r="C282" s="15"/>
      <c r="D282" s="12">
        <v>4950</v>
      </c>
      <c r="E282" s="19">
        <f t="shared" si="4"/>
        <v>1980</v>
      </c>
      <c r="F282" s="14">
        <v>517.79607728725807</v>
      </c>
    </row>
    <row r="283" spans="1:6">
      <c r="A283" s="9">
        <v>19247</v>
      </c>
      <c r="B283" s="25">
        <v>45736</v>
      </c>
      <c r="C283" s="15"/>
      <c r="D283" s="12">
        <v>7200</v>
      </c>
      <c r="E283" s="19">
        <f t="shared" si="4"/>
        <v>2880</v>
      </c>
      <c r="F283" s="14">
        <v>523.02634069420014</v>
      </c>
    </row>
    <row r="284" spans="1:6">
      <c r="A284" s="9">
        <v>19256</v>
      </c>
      <c r="B284" s="25">
        <v>45736</v>
      </c>
      <c r="C284" s="15"/>
      <c r="D284" s="12">
        <v>7800</v>
      </c>
      <c r="E284" s="19">
        <f t="shared" si="4"/>
        <v>3120</v>
      </c>
      <c r="F284" s="14">
        <v>523.02634069420014</v>
      </c>
    </row>
    <row r="285" spans="1:6">
      <c r="A285" s="9">
        <v>19260</v>
      </c>
      <c r="B285" s="25">
        <v>45736</v>
      </c>
      <c r="C285" s="15"/>
      <c r="D285" s="12">
        <v>6600</v>
      </c>
      <c r="E285" s="19">
        <f t="shared" si="4"/>
        <v>2640</v>
      </c>
      <c r="F285" s="14">
        <v>523.02634069420014</v>
      </c>
    </row>
    <row r="286" spans="1:6">
      <c r="A286" s="9">
        <v>19280</v>
      </c>
      <c r="B286" s="25">
        <v>45736</v>
      </c>
      <c r="C286" s="15"/>
      <c r="D286" s="12">
        <v>2788.83</v>
      </c>
      <c r="E286" s="19">
        <f t="shared" si="4"/>
        <v>1115.5319999999999</v>
      </c>
      <c r="F286" s="14">
        <v>291.72630994364118</v>
      </c>
    </row>
    <row r="287" spans="1:6">
      <c r="A287" s="9">
        <v>19310</v>
      </c>
      <c r="B287" s="25">
        <v>45736</v>
      </c>
      <c r="C287" s="15">
        <v>0</v>
      </c>
      <c r="D287" s="29">
        <v>7200</v>
      </c>
      <c r="E287" s="19">
        <f t="shared" si="4"/>
        <v>2880</v>
      </c>
      <c r="F287" s="14">
        <v>523.02634069420014</v>
      </c>
    </row>
    <row r="288" spans="1:6">
      <c r="A288" s="9">
        <v>19316</v>
      </c>
      <c r="B288" s="25">
        <v>45736</v>
      </c>
      <c r="C288" s="15"/>
      <c r="D288" s="29">
        <v>5400</v>
      </c>
      <c r="E288" s="19">
        <f t="shared" si="4"/>
        <v>2160</v>
      </c>
      <c r="F288" s="14">
        <v>523.02634069420014</v>
      </c>
    </row>
    <row r="289" spans="1:6">
      <c r="A289" s="9">
        <v>19330</v>
      </c>
      <c r="B289" s="25">
        <v>45736</v>
      </c>
      <c r="C289" s="15"/>
      <c r="D289" s="29">
        <v>4800</v>
      </c>
      <c r="E289" s="19">
        <f t="shared" si="4"/>
        <v>1920</v>
      </c>
      <c r="F289" s="14">
        <v>502.10528706643214</v>
      </c>
    </row>
    <row r="290" spans="1:6">
      <c r="A290" s="9">
        <v>19332</v>
      </c>
      <c r="B290" s="25">
        <v>45736</v>
      </c>
      <c r="C290" s="15"/>
      <c r="D290" s="29">
        <v>7200</v>
      </c>
      <c r="E290" s="19">
        <f t="shared" si="4"/>
        <v>2880</v>
      </c>
      <c r="F290" s="14">
        <v>523.02634069420014</v>
      </c>
    </row>
    <row r="291" spans="1:6">
      <c r="A291" s="9">
        <v>19333</v>
      </c>
      <c r="B291" s="25">
        <v>45736</v>
      </c>
      <c r="C291" s="15"/>
      <c r="D291" s="29">
        <f>700*12</f>
        <v>8400</v>
      </c>
      <c r="E291" s="19">
        <f t="shared" si="4"/>
        <v>3360</v>
      </c>
      <c r="F291" s="14">
        <v>523.02634069420014</v>
      </c>
    </row>
    <row r="292" spans="1:6">
      <c r="A292" s="9">
        <v>19337</v>
      </c>
      <c r="B292" s="25">
        <v>45736</v>
      </c>
      <c r="C292" s="15"/>
      <c r="D292" s="29">
        <v>7800</v>
      </c>
      <c r="E292" s="19">
        <f t="shared" si="4"/>
        <v>3120</v>
      </c>
      <c r="F292" s="14">
        <v>523.02634069420014</v>
      </c>
    </row>
    <row r="293" spans="1:6">
      <c r="A293" s="9">
        <v>19339</v>
      </c>
      <c r="B293" s="25">
        <v>45736</v>
      </c>
      <c r="C293" s="15"/>
      <c r="D293" s="29">
        <v>7700</v>
      </c>
      <c r="E293" s="19">
        <f t="shared" si="4"/>
        <v>3080</v>
      </c>
      <c r="F293" s="14">
        <v>523.02634069420014</v>
      </c>
    </row>
    <row r="294" spans="1:6">
      <c r="A294" s="9">
        <v>19340</v>
      </c>
      <c r="B294" s="25">
        <v>45736</v>
      </c>
      <c r="C294" s="15"/>
      <c r="D294" s="29">
        <v>8400</v>
      </c>
      <c r="E294" s="19">
        <f t="shared" si="4"/>
        <v>3360</v>
      </c>
      <c r="F294" s="14">
        <v>523.02634069420014</v>
      </c>
    </row>
    <row r="295" spans="1:6">
      <c r="A295" s="9">
        <v>19346</v>
      </c>
      <c r="B295" s="25">
        <v>45737</v>
      </c>
      <c r="C295" s="15"/>
      <c r="D295" s="29">
        <v>4200</v>
      </c>
      <c r="E295" s="19">
        <f t="shared" si="4"/>
        <v>1680</v>
      </c>
      <c r="F295" s="14">
        <v>439.34212618312807</v>
      </c>
    </row>
    <row r="296" spans="1:6">
      <c r="A296" s="9">
        <v>19369</v>
      </c>
      <c r="B296" s="25">
        <v>45737</v>
      </c>
      <c r="C296" s="15"/>
      <c r="D296" s="29">
        <f>500*12</f>
        <v>6000</v>
      </c>
      <c r="E296" s="19">
        <f t="shared" si="4"/>
        <v>2400</v>
      </c>
      <c r="F296" s="14">
        <v>523.02634069420014</v>
      </c>
    </row>
    <row r="297" spans="1:6">
      <c r="A297" s="9">
        <v>19393</v>
      </c>
      <c r="B297" s="25">
        <v>45737</v>
      </c>
      <c r="C297" s="15"/>
      <c r="D297" s="29">
        <v>7200</v>
      </c>
      <c r="E297" s="19">
        <f t="shared" si="4"/>
        <v>2880</v>
      </c>
      <c r="F297" s="14">
        <v>523.02634069420014</v>
      </c>
    </row>
    <row r="298" spans="1:6">
      <c r="A298" s="9">
        <v>19401</v>
      </c>
      <c r="B298" s="25">
        <v>45737</v>
      </c>
      <c r="C298" s="15"/>
      <c r="D298" s="29">
        <v>4800</v>
      </c>
      <c r="E298" s="19">
        <f t="shared" si="4"/>
        <v>1920</v>
      </c>
      <c r="F298" s="14">
        <v>502.10528706643214</v>
      </c>
    </row>
    <row r="299" spans="1:6">
      <c r="A299" s="9">
        <v>19423</v>
      </c>
      <c r="B299" s="25">
        <v>45737</v>
      </c>
      <c r="C299" s="15"/>
      <c r="D299" s="29">
        <f>8400/12</f>
        <v>700</v>
      </c>
      <c r="E299" s="19">
        <f t="shared" si="4"/>
        <v>280</v>
      </c>
      <c r="F299" s="14">
        <v>73.223687697188012</v>
      </c>
    </row>
    <row r="300" spans="1:6">
      <c r="A300" s="9">
        <v>19425</v>
      </c>
      <c r="B300" s="25">
        <v>45737</v>
      </c>
      <c r="C300" s="15"/>
      <c r="D300" s="29">
        <f>450*11</f>
        <v>4950</v>
      </c>
      <c r="E300" s="19">
        <f t="shared" si="4"/>
        <v>1980</v>
      </c>
      <c r="F300" s="14">
        <v>517.79607728725807</v>
      </c>
    </row>
    <row r="301" spans="1:6">
      <c r="A301" s="9">
        <v>19468</v>
      </c>
      <c r="B301" s="25">
        <v>45737</v>
      </c>
      <c r="C301" s="15"/>
      <c r="D301" s="29">
        <f>450*11</f>
        <v>4950</v>
      </c>
      <c r="E301" s="19">
        <f t="shared" si="4"/>
        <v>1980</v>
      </c>
      <c r="F301" s="14">
        <v>517.79607728725807</v>
      </c>
    </row>
    <row r="302" spans="1:6">
      <c r="A302" s="9">
        <v>19473</v>
      </c>
      <c r="B302" s="25">
        <v>45737</v>
      </c>
      <c r="C302" s="15"/>
      <c r="D302" s="29">
        <v>4800</v>
      </c>
      <c r="E302" s="19">
        <f t="shared" si="4"/>
        <v>1920</v>
      </c>
      <c r="F302" s="14">
        <v>502.10528706643214</v>
      </c>
    </row>
    <row r="303" spans="1:6">
      <c r="A303" s="9">
        <v>19480</v>
      </c>
      <c r="B303" s="25">
        <v>45737</v>
      </c>
      <c r="C303" s="15"/>
      <c r="D303" s="29">
        <f>400*8</f>
        <v>3200</v>
      </c>
      <c r="E303" s="19">
        <f t="shared" si="4"/>
        <v>1280</v>
      </c>
      <c r="F303" s="14">
        <v>334.73685804428806</v>
      </c>
    </row>
    <row r="304" spans="1:6">
      <c r="A304" s="9">
        <v>19528</v>
      </c>
      <c r="B304" s="25">
        <v>45737</v>
      </c>
      <c r="C304" s="15"/>
      <c r="D304" s="12">
        <v>3850</v>
      </c>
      <c r="E304" s="19">
        <f t="shared" si="4"/>
        <v>1540</v>
      </c>
      <c r="F304" s="14">
        <v>402.73028233453402</v>
      </c>
    </row>
    <row r="305" spans="1:6">
      <c r="A305" s="9">
        <v>19541</v>
      </c>
      <c r="B305" s="25">
        <v>45737</v>
      </c>
      <c r="C305" s="15"/>
      <c r="D305" s="29">
        <v>5400</v>
      </c>
      <c r="E305" s="28">
        <f t="shared" si="4"/>
        <v>2160</v>
      </c>
      <c r="F305" s="14">
        <v>523.02634069420014</v>
      </c>
    </row>
    <row r="306" spans="1:6">
      <c r="A306" s="9">
        <v>19542</v>
      </c>
      <c r="B306" s="25">
        <v>45737</v>
      </c>
      <c r="C306" s="15"/>
      <c r="D306" s="29">
        <v>7800</v>
      </c>
      <c r="E306" s="28">
        <f t="shared" si="4"/>
        <v>3120</v>
      </c>
      <c r="F306" s="14">
        <v>523.02634069420014</v>
      </c>
    </row>
    <row r="307" spans="1:6">
      <c r="A307" s="9">
        <v>19545</v>
      </c>
      <c r="B307" s="25">
        <v>45737</v>
      </c>
      <c r="C307" s="15"/>
      <c r="D307" s="29">
        <v>4800</v>
      </c>
      <c r="E307" s="28">
        <f t="shared" si="4"/>
        <v>1920</v>
      </c>
      <c r="F307" s="14">
        <v>502.10528706643214</v>
      </c>
    </row>
    <row r="308" spans="1:6">
      <c r="A308" s="9">
        <v>19546</v>
      </c>
      <c r="B308" s="25">
        <v>45737</v>
      </c>
      <c r="C308" s="15"/>
      <c r="D308" s="29">
        <v>6000</v>
      </c>
      <c r="E308" s="28">
        <f t="shared" si="4"/>
        <v>2400</v>
      </c>
      <c r="F308" s="14">
        <v>523.02634069420014</v>
      </c>
    </row>
    <row r="309" spans="1:6">
      <c r="A309" s="9">
        <v>19547</v>
      </c>
      <c r="B309" s="25">
        <v>45737</v>
      </c>
      <c r="C309" s="15"/>
      <c r="D309" s="29">
        <f>550*12</f>
        <v>6600</v>
      </c>
      <c r="E309" s="28">
        <f t="shared" si="4"/>
        <v>2640</v>
      </c>
      <c r="F309" s="14">
        <v>523.02634069420014</v>
      </c>
    </row>
    <row r="310" spans="1:6">
      <c r="A310" s="9">
        <v>19549</v>
      </c>
      <c r="B310" s="25">
        <v>45737</v>
      </c>
      <c r="C310" s="15"/>
      <c r="D310" s="29">
        <v>6000</v>
      </c>
      <c r="E310" s="28">
        <f t="shared" si="4"/>
        <v>2400</v>
      </c>
      <c r="F310" s="14">
        <v>523.02634069420014</v>
      </c>
    </row>
    <row r="311" spans="1:6">
      <c r="A311" s="9">
        <v>19552</v>
      </c>
      <c r="B311" s="25">
        <v>45737</v>
      </c>
      <c r="C311" s="15"/>
      <c r="D311" s="29">
        <v>6240</v>
      </c>
      <c r="E311" s="28">
        <f t="shared" si="4"/>
        <v>2496</v>
      </c>
      <c r="F311" s="14">
        <v>523.02634069420014</v>
      </c>
    </row>
    <row r="312" spans="1:6">
      <c r="A312" s="9">
        <v>19553</v>
      </c>
      <c r="B312" s="25">
        <v>45737</v>
      </c>
      <c r="C312" s="15"/>
      <c r="D312" s="29">
        <v>8400</v>
      </c>
      <c r="E312" s="28">
        <f t="shared" si="4"/>
        <v>3360</v>
      </c>
      <c r="F312" s="14">
        <v>523.02634069420014</v>
      </c>
    </row>
    <row r="313" spans="1:6">
      <c r="A313" s="9">
        <v>19555</v>
      </c>
      <c r="B313" s="25">
        <v>45737</v>
      </c>
      <c r="C313" s="15"/>
      <c r="D313" s="29">
        <f>750*12</f>
        <v>9000</v>
      </c>
      <c r="E313" s="28">
        <f t="shared" si="4"/>
        <v>3600</v>
      </c>
      <c r="F313" s="14">
        <v>523.02634069420014</v>
      </c>
    </row>
    <row r="314" spans="1:6">
      <c r="A314" s="9">
        <v>19561</v>
      </c>
      <c r="B314" s="25">
        <v>45737</v>
      </c>
      <c r="C314" s="15"/>
      <c r="D314" s="29">
        <v>6600</v>
      </c>
      <c r="E314" s="28">
        <f t="shared" si="4"/>
        <v>2640</v>
      </c>
      <c r="F314" s="14">
        <v>523.02634069420014</v>
      </c>
    </row>
    <row r="315" spans="1:6">
      <c r="A315" s="9">
        <v>19562</v>
      </c>
      <c r="B315" s="25">
        <v>45737</v>
      </c>
      <c r="C315" s="15"/>
      <c r="D315" s="29">
        <v>6000</v>
      </c>
      <c r="E315" s="28">
        <f t="shared" si="4"/>
        <v>2400</v>
      </c>
      <c r="F315" s="14">
        <v>523.02634069420014</v>
      </c>
    </row>
    <row r="316" spans="1:6">
      <c r="A316" s="9">
        <v>19568</v>
      </c>
      <c r="B316" s="25">
        <v>45737</v>
      </c>
      <c r="C316" s="15"/>
      <c r="D316" s="29">
        <v>7800</v>
      </c>
      <c r="E316" s="28">
        <f t="shared" si="4"/>
        <v>3120</v>
      </c>
      <c r="F316" s="14">
        <v>523.02634069420014</v>
      </c>
    </row>
    <row r="317" spans="1:6">
      <c r="A317" s="9">
        <v>19569</v>
      </c>
      <c r="B317" s="25">
        <v>45737</v>
      </c>
      <c r="C317" s="15"/>
      <c r="D317" s="29">
        <f>550*12</f>
        <v>6600</v>
      </c>
      <c r="E317" s="28">
        <f t="shared" si="4"/>
        <v>2640</v>
      </c>
      <c r="F317" s="14">
        <v>523.02634069420014</v>
      </c>
    </row>
    <row r="318" spans="1:6">
      <c r="A318" s="9">
        <v>19570</v>
      </c>
      <c r="B318" s="25">
        <v>45737</v>
      </c>
      <c r="C318" s="15"/>
      <c r="D318" s="29">
        <f>650*8</f>
        <v>5200</v>
      </c>
      <c r="E318" s="28">
        <f t="shared" si="4"/>
        <v>2080</v>
      </c>
      <c r="F318" s="14">
        <v>523.02634069420014</v>
      </c>
    </row>
    <row r="319" spans="1:6">
      <c r="A319" s="9">
        <v>19571</v>
      </c>
      <c r="B319" s="25">
        <v>45737</v>
      </c>
      <c r="C319" s="15"/>
      <c r="D319" s="29">
        <v>7560</v>
      </c>
      <c r="E319" s="28">
        <f t="shared" si="4"/>
        <v>3024</v>
      </c>
      <c r="F319" s="14">
        <v>523.02634069420014</v>
      </c>
    </row>
    <row r="320" spans="1:6">
      <c r="A320" s="9">
        <v>19572</v>
      </c>
      <c r="B320" s="25">
        <v>45737</v>
      </c>
      <c r="C320" s="15"/>
      <c r="D320" s="29">
        <f>700*11</f>
        <v>7700</v>
      </c>
      <c r="E320" s="28">
        <f t="shared" si="4"/>
        <v>3080</v>
      </c>
      <c r="F320" s="14">
        <v>523.02634069420014</v>
      </c>
    </row>
    <row r="321" spans="1:6">
      <c r="A321" s="30"/>
      <c r="B321" s="30"/>
      <c r="C321" s="21"/>
      <c r="D321" s="31"/>
      <c r="E321" s="30"/>
      <c r="F321" s="32"/>
    </row>
    <row r="322" spans="1:6">
      <c r="A322" s="34" t="s">
        <v>9</v>
      </c>
      <c r="B322" s="34"/>
      <c r="C322" s="34"/>
      <c r="D322" s="34"/>
      <c r="E322" s="34"/>
      <c r="F322" s="34"/>
    </row>
    <row r="323" spans="1:6">
      <c r="A323" s="30"/>
      <c r="B323" s="30"/>
      <c r="C323" s="21"/>
      <c r="D323" s="31"/>
      <c r="E323" s="30"/>
      <c r="F323" s="32"/>
    </row>
    <row r="324" spans="1:6">
      <c r="A324" s="4" t="s">
        <v>2</v>
      </c>
      <c r="B324" s="4" t="s">
        <v>3</v>
      </c>
      <c r="C324" s="38" t="s">
        <v>10</v>
      </c>
      <c r="D324" s="38"/>
      <c r="E324" s="38"/>
      <c r="F324" s="38"/>
    </row>
    <row r="325" spans="1:6" ht="31.5" customHeight="1">
      <c r="A325" s="9">
        <v>11635</v>
      </c>
      <c r="B325" s="16">
        <v>45707</v>
      </c>
      <c r="C325" s="33" t="s">
        <v>11</v>
      </c>
      <c r="D325" s="33"/>
      <c r="E325" s="33"/>
      <c r="F325" s="33"/>
    </row>
    <row r="326" spans="1:6" ht="31.5" customHeight="1">
      <c r="A326" s="9">
        <v>11816</v>
      </c>
      <c r="B326" s="16">
        <v>45708</v>
      </c>
      <c r="C326" s="33" t="s">
        <v>11</v>
      </c>
      <c r="D326" s="33"/>
      <c r="E326" s="33"/>
      <c r="F326" s="33"/>
    </row>
    <row r="327" spans="1:6" ht="31.5" customHeight="1">
      <c r="A327" s="9">
        <v>11876</v>
      </c>
      <c r="B327" s="16">
        <v>45708</v>
      </c>
      <c r="C327" s="35" t="s">
        <v>12</v>
      </c>
      <c r="D327" s="35"/>
      <c r="E327" s="35"/>
      <c r="F327" s="35"/>
    </row>
    <row r="328" spans="1:6" ht="31.5" customHeight="1">
      <c r="A328" s="9">
        <v>11902</v>
      </c>
      <c r="B328" s="16">
        <v>45708</v>
      </c>
      <c r="C328" s="35" t="s">
        <v>12</v>
      </c>
      <c r="D328" s="35"/>
      <c r="E328" s="35"/>
      <c r="F328" s="35"/>
    </row>
    <row r="329" spans="1:6" ht="31.5" customHeight="1">
      <c r="A329" s="9">
        <v>12013</v>
      </c>
      <c r="B329" s="16">
        <v>45708</v>
      </c>
      <c r="C329" s="33" t="s">
        <v>11</v>
      </c>
      <c r="D329" s="33"/>
      <c r="E329" s="33"/>
      <c r="F329" s="33"/>
    </row>
    <row r="330" spans="1:6" ht="31.5" customHeight="1">
      <c r="A330" s="9">
        <v>12049</v>
      </c>
      <c r="B330" s="16">
        <v>45708</v>
      </c>
      <c r="C330" s="33" t="s">
        <v>11</v>
      </c>
      <c r="D330" s="33"/>
      <c r="E330" s="33"/>
      <c r="F330" s="33"/>
    </row>
    <row r="331" spans="1:6" ht="31.5" customHeight="1">
      <c r="A331" s="9">
        <v>12565</v>
      </c>
      <c r="B331" s="16">
        <v>45712</v>
      </c>
      <c r="C331" s="33" t="s">
        <v>11</v>
      </c>
      <c r="D331" s="33"/>
      <c r="E331" s="33"/>
      <c r="F331" s="33"/>
    </row>
    <row r="332" spans="1:6" ht="31.5" customHeight="1">
      <c r="A332" s="9">
        <v>12986</v>
      </c>
      <c r="B332" s="16">
        <v>45714</v>
      </c>
      <c r="C332" s="33" t="s">
        <v>11</v>
      </c>
      <c r="D332" s="33"/>
      <c r="E332" s="33"/>
      <c r="F332" s="33"/>
    </row>
    <row r="333" spans="1:6" ht="31.5" customHeight="1">
      <c r="A333" s="9">
        <v>13396</v>
      </c>
      <c r="B333" s="16">
        <v>45715</v>
      </c>
      <c r="C333" s="33" t="s">
        <v>11</v>
      </c>
      <c r="D333" s="33"/>
      <c r="E333" s="33"/>
      <c r="F333" s="33"/>
    </row>
    <row r="334" spans="1:6" ht="31.5" customHeight="1">
      <c r="A334" s="9">
        <v>13775</v>
      </c>
      <c r="B334" s="16">
        <v>45716</v>
      </c>
      <c r="C334" s="35" t="s">
        <v>13</v>
      </c>
      <c r="D334" s="35"/>
      <c r="E334" s="35"/>
      <c r="F334" s="35"/>
    </row>
    <row r="335" spans="1:6" ht="31.5" customHeight="1">
      <c r="A335" s="9">
        <v>13915</v>
      </c>
      <c r="B335" s="16">
        <v>45717</v>
      </c>
      <c r="C335" s="33" t="s">
        <v>11</v>
      </c>
      <c r="D335" s="33"/>
      <c r="E335" s="33"/>
      <c r="F335" s="33"/>
    </row>
    <row r="336" spans="1:6" ht="31.5" customHeight="1">
      <c r="A336" s="9">
        <v>15107</v>
      </c>
      <c r="B336" s="16">
        <v>45721</v>
      </c>
      <c r="C336" s="33" t="s">
        <v>11</v>
      </c>
      <c r="D336" s="33"/>
      <c r="E336" s="33"/>
      <c r="F336" s="33"/>
    </row>
    <row r="337" spans="1:6" ht="31.5" customHeight="1">
      <c r="A337" s="9">
        <v>15108</v>
      </c>
      <c r="B337" s="16">
        <v>45721</v>
      </c>
      <c r="C337" s="33" t="s">
        <v>11</v>
      </c>
      <c r="D337" s="33"/>
      <c r="E337" s="33"/>
      <c r="F337" s="33"/>
    </row>
    <row r="338" spans="1:6" ht="31.5" customHeight="1">
      <c r="A338" s="9">
        <v>15387</v>
      </c>
      <c r="B338" s="20">
        <v>45722</v>
      </c>
      <c r="C338" s="33" t="s">
        <v>11</v>
      </c>
      <c r="D338" s="33"/>
      <c r="E338" s="33"/>
      <c r="F338" s="33"/>
    </row>
    <row r="339" spans="1:6" ht="31.5" customHeight="1">
      <c r="A339" s="9">
        <v>15434</v>
      </c>
      <c r="B339" s="20">
        <v>45722</v>
      </c>
      <c r="C339" s="33" t="s">
        <v>11</v>
      </c>
      <c r="D339" s="33"/>
      <c r="E339" s="33"/>
      <c r="F339" s="33"/>
    </row>
    <row r="340" spans="1:6" ht="31.5" customHeight="1">
      <c r="A340" s="22">
        <v>15954</v>
      </c>
      <c r="B340" s="25">
        <v>45724</v>
      </c>
      <c r="C340" s="33" t="s">
        <v>11</v>
      </c>
      <c r="D340" s="33"/>
      <c r="E340" s="33"/>
      <c r="F340" s="33"/>
    </row>
    <row r="341" spans="1:6" ht="31.5" customHeight="1">
      <c r="A341" s="9">
        <v>16395</v>
      </c>
      <c r="B341" s="25">
        <v>45726</v>
      </c>
      <c r="C341" s="33" t="s">
        <v>11</v>
      </c>
      <c r="D341" s="33"/>
      <c r="E341" s="33"/>
      <c r="F341" s="33"/>
    </row>
    <row r="342" spans="1:6" ht="31.5" customHeight="1">
      <c r="A342" s="9">
        <v>16437</v>
      </c>
      <c r="B342" s="25">
        <v>45726</v>
      </c>
      <c r="C342" s="33" t="s">
        <v>11</v>
      </c>
      <c r="D342" s="33"/>
      <c r="E342" s="33"/>
      <c r="F342" s="33"/>
    </row>
    <row r="343" spans="1:6" ht="31.5" customHeight="1">
      <c r="A343" s="9">
        <v>16708</v>
      </c>
      <c r="B343" s="25">
        <v>45727</v>
      </c>
      <c r="C343" s="33" t="s">
        <v>11</v>
      </c>
      <c r="D343" s="33"/>
      <c r="E343" s="33"/>
      <c r="F343" s="33"/>
    </row>
    <row r="344" spans="1:6" ht="31.5" customHeight="1">
      <c r="A344" s="9">
        <v>17099</v>
      </c>
      <c r="B344" s="25">
        <v>45728</v>
      </c>
      <c r="C344" s="33" t="s">
        <v>11</v>
      </c>
      <c r="D344" s="33"/>
      <c r="E344" s="33"/>
      <c r="F344" s="33"/>
    </row>
    <row r="345" spans="1:6" ht="31.5" customHeight="1">
      <c r="A345" s="9">
        <v>17448</v>
      </c>
      <c r="B345" s="25">
        <v>45729</v>
      </c>
      <c r="C345" s="33" t="s">
        <v>12</v>
      </c>
      <c r="D345" s="33"/>
      <c r="E345" s="33"/>
      <c r="F345" s="33"/>
    </row>
    <row r="346" spans="1:6" ht="31.5" customHeight="1">
      <c r="A346" s="9">
        <v>17475</v>
      </c>
      <c r="B346" s="25">
        <v>45729</v>
      </c>
      <c r="C346" s="33" t="s">
        <v>11</v>
      </c>
      <c r="D346" s="33"/>
      <c r="E346" s="33"/>
      <c r="F346" s="33"/>
    </row>
    <row r="347" spans="1:6" ht="31.5" customHeight="1">
      <c r="A347" s="9">
        <v>17994</v>
      </c>
      <c r="B347" s="25">
        <v>45732</v>
      </c>
      <c r="C347" s="33" t="s">
        <v>11</v>
      </c>
      <c r="D347" s="33"/>
      <c r="E347" s="33"/>
      <c r="F347" s="33"/>
    </row>
    <row r="348" spans="1:6" ht="31.5" customHeight="1">
      <c r="A348" s="26">
        <v>18049</v>
      </c>
      <c r="B348" s="25">
        <v>45733</v>
      </c>
      <c r="C348" s="33" t="s">
        <v>11</v>
      </c>
      <c r="D348" s="33"/>
      <c r="E348" s="33"/>
      <c r="F348" s="33"/>
    </row>
    <row r="349" spans="1:6" ht="31.5" customHeight="1">
      <c r="A349" s="26">
        <v>18090</v>
      </c>
      <c r="B349" s="25">
        <v>45733</v>
      </c>
      <c r="C349" s="33" t="s">
        <v>11</v>
      </c>
      <c r="D349" s="33"/>
      <c r="E349" s="33"/>
      <c r="F349" s="33"/>
    </row>
    <row r="350" spans="1:6" ht="31.5" customHeight="1">
      <c r="A350" s="9">
        <v>18534</v>
      </c>
      <c r="B350" s="25">
        <v>45734</v>
      </c>
      <c r="C350" s="33" t="s">
        <v>11</v>
      </c>
      <c r="D350" s="33"/>
      <c r="E350" s="33"/>
      <c r="F350" s="33"/>
    </row>
    <row r="351" spans="1:6" ht="31.5" customHeight="1">
      <c r="A351" s="9">
        <v>18640</v>
      </c>
      <c r="B351" s="25">
        <v>45734</v>
      </c>
      <c r="C351" s="33" t="s">
        <v>11</v>
      </c>
      <c r="D351" s="33"/>
      <c r="E351" s="33"/>
      <c r="F351" s="33"/>
    </row>
    <row r="352" spans="1:6" ht="31.5" customHeight="1">
      <c r="A352" s="9">
        <v>18916</v>
      </c>
      <c r="B352" s="25">
        <v>45735</v>
      </c>
      <c r="C352" s="33" t="s">
        <v>11</v>
      </c>
      <c r="D352" s="33"/>
      <c r="E352" s="33"/>
      <c r="F352" s="33"/>
    </row>
    <row r="353" spans="1:6" ht="31.5" customHeight="1">
      <c r="A353" s="9">
        <v>18944</v>
      </c>
      <c r="B353" s="25">
        <v>45735</v>
      </c>
      <c r="C353" s="33" t="s">
        <v>11</v>
      </c>
      <c r="D353" s="33"/>
      <c r="E353" s="33"/>
      <c r="F353" s="33"/>
    </row>
    <row r="354" spans="1:6" ht="31.5" customHeight="1">
      <c r="A354" s="9">
        <v>18945</v>
      </c>
      <c r="B354" s="25">
        <v>45735</v>
      </c>
      <c r="C354" s="33" t="s">
        <v>11</v>
      </c>
      <c r="D354" s="33"/>
      <c r="E354" s="33"/>
      <c r="F354" s="33"/>
    </row>
    <row r="355" spans="1:6" ht="31.5" customHeight="1">
      <c r="A355" s="9">
        <v>19220</v>
      </c>
      <c r="B355" s="25">
        <v>45736</v>
      </c>
      <c r="C355" s="33" t="s">
        <v>11</v>
      </c>
      <c r="D355" s="33"/>
      <c r="E355" s="33"/>
      <c r="F355" s="33"/>
    </row>
    <row r="356" spans="1:6" ht="31.5" customHeight="1">
      <c r="A356" s="9">
        <v>19240</v>
      </c>
      <c r="B356" s="25">
        <v>45736</v>
      </c>
      <c r="C356" s="33" t="s">
        <v>11</v>
      </c>
      <c r="D356" s="33"/>
      <c r="E356" s="33"/>
      <c r="F356" s="33"/>
    </row>
    <row r="357" spans="1:6" ht="31.5" customHeight="1">
      <c r="A357" s="9">
        <v>19317</v>
      </c>
      <c r="B357" s="25">
        <v>45736</v>
      </c>
      <c r="C357" s="33" t="s">
        <v>12</v>
      </c>
      <c r="D357" s="33"/>
      <c r="E357" s="33"/>
      <c r="F357" s="33"/>
    </row>
    <row r="358" spans="1:6" ht="34.5" customHeight="1">
      <c r="A358" s="9">
        <v>19540</v>
      </c>
      <c r="B358" s="25">
        <v>45737</v>
      </c>
      <c r="C358" s="33" t="s">
        <v>13</v>
      </c>
      <c r="D358" s="33"/>
      <c r="E358" s="33"/>
      <c r="F358" s="33"/>
    </row>
    <row r="359" spans="1:6" ht="34.5" customHeight="1">
      <c r="A359" s="9">
        <v>19548</v>
      </c>
      <c r="B359" s="25">
        <v>45737</v>
      </c>
      <c r="C359" s="33" t="s">
        <v>11</v>
      </c>
      <c r="D359" s="33"/>
      <c r="E359" s="33"/>
      <c r="F359" s="33"/>
    </row>
    <row r="360" spans="1:6">
      <c r="A360" s="30"/>
      <c r="B360" s="30"/>
      <c r="C360" s="21"/>
      <c r="D360" s="31"/>
      <c r="E360" s="30"/>
      <c r="F360" s="32"/>
    </row>
    <row r="361" spans="1:6">
      <c r="A361" s="30"/>
      <c r="B361" s="30"/>
      <c r="C361" s="21"/>
      <c r="D361" s="31"/>
      <c r="E361" s="30"/>
      <c r="F361" s="32"/>
    </row>
    <row r="362" spans="1:6">
      <c r="A362" s="30"/>
      <c r="B362" s="30"/>
      <c r="C362" s="21"/>
      <c r="D362" s="31"/>
      <c r="E362" s="30"/>
      <c r="F362" s="32"/>
    </row>
    <row r="363" spans="1:6">
      <c r="A363" s="30"/>
      <c r="B363" s="30"/>
      <c r="C363" s="21"/>
      <c r="D363" s="31"/>
      <c r="E363" s="30"/>
      <c r="F363" s="32"/>
    </row>
    <row r="364" spans="1:6">
      <c r="A364" s="30"/>
      <c r="B364" s="30"/>
      <c r="C364" s="21"/>
      <c r="D364" s="31"/>
      <c r="E364" s="30"/>
      <c r="F364" s="32"/>
    </row>
    <row r="365" spans="1:6">
      <c r="A365" s="30"/>
      <c r="B365" s="30"/>
      <c r="C365" s="21"/>
      <c r="D365" s="31"/>
      <c r="E365" s="30"/>
      <c r="F365" s="32"/>
    </row>
    <row r="366" spans="1:6">
      <c r="A366" s="30"/>
      <c r="B366" s="30"/>
      <c r="C366" s="21"/>
      <c r="D366" s="31"/>
      <c r="E366" s="30"/>
      <c r="F366" s="32"/>
    </row>
  </sheetData>
  <mergeCells count="39">
    <mergeCell ref="C327:F327"/>
    <mergeCell ref="A2:F2"/>
    <mergeCell ref="A7:F7"/>
    <mergeCell ref="C324:F324"/>
    <mergeCell ref="C325:F325"/>
    <mergeCell ref="C326:F326"/>
    <mergeCell ref="C339:F339"/>
    <mergeCell ref="C328:F328"/>
    <mergeCell ref="C329:F329"/>
    <mergeCell ref="C330:F330"/>
    <mergeCell ref="C331:F331"/>
    <mergeCell ref="C332:F332"/>
    <mergeCell ref="C333:F333"/>
    <mergeCell ref="C334:F334"/>
    <mergeCell ref="C335:F335"/>
    <mergeCell ref="C336:F336"/>
    <mergeCell ref="C337:F337"/>
    <mergeCell ref="C338:F338"/>
    <mergeCell ref="C341:F341"/>
    <mergeCell ref="C342:F342"/>
    <mergeCell ref="C343:F343"/>
    <mergeCell ref="C344:F344"/>
    <mergeCell ref="C345:F345"/>
    <mergeCell ref="C358:F358"/>
    <mergeCell ref="C359:F359"/>
    <mergeCell ref="A322:F322"/>
    <mergeCell ref="C352:F352"/>
    <mergeCell ref="C353:F353"/>
    <mergeCell ref="C354:F354"/>
    <mergeCell ref="C355:F355"/>
    <mergeCell ref="C356:F356"/>
    <mergeCell ref="C357:F357"/>
    <mergeCell ref="C346:F346"/>
    <mergeCell ref="C347:F347"/>
    <mergeCell ref="C348:F348"/>
    <mergeCell ref="C349:F349"/>
    <mergeCell ref="C350:F350"/>
    <mergeCell ref="C351:F351"/>
    <mergeCell ref="C340:F34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061FCB528199408EF6F91EC4A8968F" ma:contentTypeVersion="17" ma:contentTypeDescription="Creare un nuovo documento." ma:contentTypeScope="" ma:versionID="555d3268a9f03b76e5e7998f3095ee5a">
  <xsd:schema xmlns:xsd="http://www.w3.org/2001/XMLSchema" xmlns:xs="http://www.w3.org/2001/XMLSchema" xmlns:p="http://schemas.microsoft.com/office/2006/metadata/properties" xmlns:ns2="54dc45d9-6e9b-4c68-835b-a1ad43e550b9" xmlns:ns3="b4916bed-c745-4171-9dbd-984342a8c32d" targetNamespace="http://schemas.microsoft.com/office/2006/metadata/properties" ma:root="true" ma:fieldsID="445470229b14e8476032e22e1ddcf76a" ns2:_="" ns3:_="">
    <xsd:import namespace="54dc45d9-6e9b-4c68-835b-a1ad43e550b9"/>
    <xsd:import namespace="b4916bed-c745-4171-9dbd-984342a8c3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c45d9-6e9b-4c68-835b-a1ad43e55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70842fd7-aad2-40db-81e2-0c86940572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16bed-c745-4171-9dbd-984342a8c32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c2cf3a-3c05-495f-a311-419dd977cae0}" ma:internalName="TaxCatchAll" ma:showField="CatchAllData" ma:web="b4916bed-c745-4171-9dbd-984342a8c3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dc45d9-6e9b-4c68-835b-a1ad43e550b9">
      <Terms xmlns="http://schemas.microsoft.com/office/infopath/2007/PartnerControls"/>
    </lcf76f155ced4ddcb4097134ff3c332f>
    <TaxCatchAll xmlns="b4916bed-c745-4171-9dbd-984342a8c32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33806-C1EC-42F5-AAF1-0A472CF5A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dc45d9-6e9b-4c68-835b-a1ad43e550b9"/>
    <ds:schemaRef ds:uri="b4916bed-c745-4171-9dbd-984342a8c3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94D60-0BB3-4C97-9AB8-D524DDDE3F01}">
  <ds:schemaRefs>
    <ds:schemaRef ds:uri="http://schemas.microsoft.com/office/2006/metadata/properties"/>
    <ds:schemaRef ds:uri="http://schemas.microsoft.com/office/infopath/2007/PartnerControls"/>
    <ds:schemaRef ds:uri="54dc45d9-6e9b-4c68-835b-a1ad43e550b9"/>
    <ds:schemaRef ds:uri="b4916bed-c745-4171-9dbd-984342a8c32d"/>
  </ds:schemaRefs>
</ds:datastoreItem>
</file>

<file path=customXml/itemProps3.xml><?xml version="1.0" encoding="utf-8"?>
<ds:datastoreItem xmlns:ds="http://schemas.openxmlformats.org/officeDocument/2006/customXml" ds:itemID="{659B6DEF-5682-4479-9686-46CB1BF719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Pagliaroli</dc:creator>
  <cp:lastModifiedBy>Alessandra Pagliaroli</cp:lastModifiedBy>
  <dcterms:created xsi:type="dcterms:W3CDTF">2025-05-19T14:46:29Z</dcterms:created>
  <dcterms:modified xsi:type="dcterms:W3CDTF">2025-06-06T10:10:59Z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0x01010046061FCB528199408EF6F91EC4A8968F</vt:lpwstr>
  </property>
  <property fmtid="{D5CDD505-2E9C-101B-9397-08002B2CF9AE}" pid="3" name="MediaServiceImageTags">
    <vt:lpwstr/>
  </property>
</Properties>
</file>